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685" activeTab="0"/>
  </bookViews>
  <sheets>
    <sheet name="MATCH" sheetId="1" r:id="rId1"/>
    <sheet name="Feuil1" sheetId="2" state="hidden" r:id="rId2"/>
  </sheets>
  <definedNames>
    <definedName name="_xlnm.Print_Area" localSheetId="0">'MATCH'!$A$1:$Y$51</definedName>
  </definedNames>
  <calcPr fullCalcOnLoad="1"/>
</workbook>
</file>

<file path=xl/sharedStrings.xml><?xml version="1.0" encoding="utf-8"?>
<sst xmlns="http://schemas.openxmlformats.org/spreadsheetml/2006/main" count="509" uniqueCount="220">
  <si>
    <t>Tir</t>
  </si>
  <si>
    <t>REG.</t>
  </si>
  <si>
    <t>LICENCE</t>
  </si>
  <si>
    <t>NAT</t>
  </si>
  <si>
    <t>Place</t>
  </si>
  <si>
    <t>NOMS</t>
  </si>
  <si>
    <t>Prénoms</t>
  </si>
  <si>
    <t>CLUB</t>
  </si>
  <si>
    <t>AN</t>
  </si>
  <si>
    <t>POIDS</t>
  </si>
  <si>
    <t>ARR</t>
  </si>
  <si>
    <t>EP-J</t>
  </si>
  <si>
    <t>Total</t>
  </si>
  <si>
    <t>IWF</t>
  </si>
  <si>
    <t>Catég</t>
  </si>
  <si>
    <t xml:space="preserve"> </t>
  </si>
  <si>
    <t>FC44</t>
  </si>
  <si>
    <t>FC48</t>
  </si>
  <si>
    <t>FC53</t>
  </si>
  <si>
    <t>FC58</t>
  </si>
  <si>
    <t>FC63</t>
  </si>
  <si>
    <t>FC69</t>
  </si>
  <si>
    <t>FC+69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</si>
  <si>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</si>
  <si>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</si>
  <si>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</si>
  <si>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</si>
  <si>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</si>
  <si>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</si>
  <si>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</si>
  <si>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</si>
  <si>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</si>
  <si>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</si>
  <si>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</si>
  <si>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</si>
  <si>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</si>
  <si>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</si>
  <si>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C50</t>
  </si>
  <si>
    <t>C56</t>
  </si>
  <si>
    <t>C62</t>
  </si>
  <si>
    <t>C69</t>
  </si>
  <si>
    <t>C77</t>
  </si>
  <si>
    <t>C85</t>
  </si>
  <si>
    <t>C94</t>
  </si>
  <si>
    <t>C+94</t>
  </si>
  <si>
    <t>J56</t>
  </si>
  <si>
    <t>J62</t>
  </si>
  <si>
    <t>J69</t>
  </si>
  <si>
    <t>J77</t>
  </si>
  <si>
    <t>J85</t>
  </si>
  <si>
    <t>J94</t>
  </si>
  <si>
    <t>J105</t>
  </si>
  <si>
    <t>J+105</t>
  </si>
  <si>
    <t>S56</t>
  </si>
  <si>
    <t>S62</t>
  </si>
  <si>
    <t>S69</t>
  </si>
  <si>
    <t>S77</t>
  </si>
  <si>
    <t>S85</t>
  </si>
  <si>
    <t>S94</t>
  </si>
  <si>
    <t>S105</t>
  </si>
  <si>
    <t>S+105</t>
  </si>
  <si>
    <t>DEPARTEMENTAL</t>
  </si>
  <si>
    <t>REGIONAL</t>
  </si>
  <si>
    <t>INTERREGIONAL</t>
  </si>
  <si>
    <t>FEDERAL</t>
  </si>
  <si>
    <t>NATIONAL</t>
  </si>
  <si>
    <t>OLYMPIQUE</t>
  </si>
  <si>
    <t>MINIME</t>
  </si>
  <si>
    <t>CADET</t>
  </si>
  <si>
    <t>JUNIOR</t>
  </si>
  <si>
    <t>SENIOR</t>
  </si>
  <si>
    <t>CADETTE</t>
  </si>
  <si>
    <t>EPREUVE :</t>
  </si>
  <si>
    <t>LIEU :</t>
  </si>
  <si>
    <t>SEXE</t>
  </si>
  <si>
    <t>DATE :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</si>
  <si>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</si>
  <si>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</si>
  <si>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</si>
  <si>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</si>
  <si>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</si>
  <si>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</si>
  <si>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</si>
  <si>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</si>
  <si>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NCL</t>
  </si>
  <si>
    <t>INTERNATIONAL B</t>
  </si>
  <si>
    <t>INTERNATIONAL A</t>
  </si>
  <si>
    <t>NON</t>
  </si>
  <si>
    <t>Secrétaire de Compétition</t>
  </si>
  <si>
    <t>Arbitre</t>
  </si>
  <si>
    <t>Nom :</t>
  </si>
  <si>
    <t>Signature :</t>
  </si>
  <si>
    <t>SERIE</t>
  </si>
  <si>
    <t>F</t>
  </si>
  <si>
    <t>H</t>
  </si>
  <si>
    <t>COMITE REGIONAL DE :</t>
  </si>
  <si>
    <t>Points</t>
  </si>
  <si>
    <t>COMITE REGIONAL  :</t>
  </si>
  <si>
    <t>ALSACE</t>
  </si>
  <si>
    <t>ALS</t>
  </si>
  <si>
    <t>ESTNER</t>
  </si>
  <si>
    <t>SARAH</t>
  </si>
  <si>
    <t>US Wittenheim</t>
  </si>
  <si>
    <t>ZAHNER</t>
  </si>
  <si>
    <t>SALOME</t>
  </si>
  <si>
    <t>SAS Colmar</t>
  </si>
  <si>
    <t>GERONDI</t>
  </si>
  <si>
    <t>MARGAUX</t>
  </si>
  <si>
    <t>MJC Ungersheim</t>
  </si>
  <si>
    <t>GIORGIANI</t>
  </si>
  <si>
    <t>QUENTIN</t>
  </si>
  <si>
    <t>EBERLING</t>
  </si>
  <si>
    <t>Dorlisheim Fitness</t>
  </si>
  <si>
    <t>KARACA</t>
  </si>
  <si>
    <t>HUSNU</t>
  </si>
  <si>
    <t>ASI A Durstel</t>
  </si>
  <si>
    <t>IDF</t>
  </si>
  <si>
    <t>TCHAKOUNTE</t>
  </si>
  <si>
    <t>DORA</t>
  </si>
  <si>
    <t>BLANC-MESNIL</t>
  </si>
  <si>
    <t>PRONGUE</t>
  </si>
  <si>
    <t>CAMILLE</t>
  </si>
  <si>
    <t>TOURARI</t>
  </si>
  <si>
    <t>FADILA</t>
  </si>
  <si>
    <t>NEUILLY</t>
  </si>
  <si>
    <t>HENIQUE</t>
  </si>
  <si>
    <t>LEO</t>
  </si>
  <si>
    <t>SAINT-MAUR</t>
  </si>
  <si>
    <t>PICCOLI</t>
  </si>
  <si>
    <t>PIERRE-FREDERIQUE</t>
  </si>
  <si>
    <t>CRETEIL</t>
  </si>
  <si>
    <t>ANGOT</t>
  </si>
  <si>
    <t>ALEXIS</t>
  </si>
  <si>
    <t>PONTOISE</t>
  </si>
  <si>
    <t xml:space="preserve">ILE-DE-FRANCE </t>
  </si>
  <si>
    <t>RHONE-ALPES</t>
  </si>
  <si>
    <t>RAL</t>
  </si>
  <si>
    <t>MENONI</t>
  </si>
  <si>
    <t>Alexia</t>
  </si>
  <si>
    <t>A.C. SAINT MARCELLIN</t>
  </si>
  <si>
    <t>PIERRAT</t>
  </si>
  <si>
    <t>Mathilde</t>
  </si>
  <si>
    <t xml:space="preserve">BAILLET </t>
  </si>
  <si>
    <t>Nathalie</t>
  </si>
  <si>
    <t>H.C. SAINT BALDOPH</t>
  </si>
  <si>
    <t>Arm</t>
  </si>
  <si>
    <t>ARAKELIAN</t>
  </si>
  <si>
    <t>Emin</t>
  </si>
  <si>
    <t>CH VAULX EN VELIN</t>
  </si>
  <si>
    <t>RIVOLTA</t>
  </si>
  <si>
    <t>Alexandre</t>
  </si>
  <si>
    <t>H.C. OYONNAX</t>
  </si>
  <si>
    <t>SEIGNEMARTIN</t>
  </si>
  <si>
    <t>Loïc</t>
  </si>
  <si>
    <t>NORD-PAS-DE-CALAIS</t>
  </si>
  <si>
    <t>NPC</t>
  </si>
  <si>
    <t>FELGUEIRAS</t>
  </si>
  <si>
    <t>VICTORIA</t>
  </si>
  <si>
    <t>WINGLES</t>
  </si>
  <si>
    <t>BAERT</t>
  </si>
  <si>
    <t>BLANDINE</t>
  </si>
  <si>
    <t>COMINES</t>
  </si>
  <si>
    <t>BAUQUEL</t>
  </si>
  <si>
    <t>BENEDICTE</t>
  </si>
  <si>
    <t>ROSENDAEL</t>
  </si>
  <si>
    <t>CETANI</t>
  </si>
  <si>
    <t>MARIOLINO</t>
  </si>
  <si>
    <t>SALLAUMINES</t>
  </si>
  <si>
    <t>BUYSSCHAERT</t>
  </si>
  <si>
    <t>NATHAN</t>
  </si>
  <si>
    <t>Bel</t>
  </si>
  <si>
    <t>CAPITANIO</t>
  </si>
  <si>
    <t>ROMAIN</t>
  </si>
  <si>
    <t>PICARDIE</t>
  </si>
  <si>
    <t>PIC</t>
  </si>
  <si>
    <t>RICHARD</t>
  </si>
  <si>
    <t>LAETITIA</t>
  </si>
  <si>
    <t>LA FERTE MILON</t>
  </si>
  <si>
    <t>COUSIN</t>
  </si>
  <si>
    <t>CASSANDRA</t>
  </si>
  <si>
    <t>MOISLAINS</t>
  </si>
  <si>
    <t>ARANJO</t>
  </si>
  <si>
    <t>CAROLINE</t>
  </si>
  <si>
    <t>VILLERS BRETONNEUX</t>
  </si>
  <si>
    <t>DUMEIGE</t>
  </si>
  <si>
    <t>ANTOINE</t>
  </si>
  <si>
    <t>TEIRLYNCK</t>
  </si>
  <si>
    <t>DYLAN</t>
  </si>
  <si>
    <t>PERONNE</t>
  </si>
  <si>
    <t>ALEXANDRE</t>
  </si>
  <si>
    <t>TONY</t>
  </si>
  <si>
    <t>PROVENCE</t>
  </si>
  <si>
    <t>PRO</t>
  </si>
  <si>
    <t>CLAUX</t>
  </si>
  <si>
    <t>Manon</t>
  </si>
  <si>
    <t>ISTRES SPORTS</t>
  </si>
  <si>
    <t>SOARD</t>
  </si>
  <si>
    <t>Coline</t>
  </si>
  <si>
    <t>EEAR MONTEUX</t>
  </si>
  <si>
    <t>DIEGO</t>
  </si>
  <si>
    <t>Laurine</t>
  </si>
  <si>
    <t>DAMIENS</t>
  </si>
  <si>
    <t>Quentin</t>
  </si>
  <si>
    <t>NIKOLOV</t>
  </si>
  <si>
    <t>Yvan</t>
  </si>
  <si>
    <t xml:space="preserve">ANTOINE </t>
  </si>
  <si>
    <t>Jason</t>
  </si>
  <si>
    <t>INSEP</t>
  </si>
  <si>
    <t>FINALE NATIONALE DU TROPHEE NATIONAL DES COMITES REGIONAUX JEUNES</t>
  </si>
  <si>
    <t>PTS FILLES=</t>
  </si>
  <si>
    <t>6°</t>
  </si>
  <si>
    <t>5°</t>
  </si>
  <si>
    <t>4°</t>
  </si>
  <si>
    <t>3°</t>
  </si>
  <si>
    <t>1°</t>
  </si>
  <si>
    <t>2°</t>
  </si>
  <si>
    <t>LONGUEMART J. Jacques</t>
  </si>
  <si>
    <t>GONCALVES  J. Claude</t>
  </si>
  <si>
    <t>COZERET J. Claude</t>
  </si>
  <si>
    <t>MENONI Daniel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</si>
</sst>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_)"/>
    <numFmt numFmtId="173" formatCode="0.0_)"/>
    <numFmt numFmtId="174" formatCode="0.00_)"/>
    <numFmt numFmtId="175" formatCode="mmm\-yyyy"/>
    <numFmt numFmtId="176" formatCode="0.0_ ;[Red]\-0.0\ "/>
    <numFmt numFmtId="177" formatCode="0.00_ ;[Red]\-0.00\ "/>
    <numFmt numFmtId="178" formatCode="0.0"/>
    <numFmt numFmtId="179" formatCode="0_ ;[Red]\-0\ "/>
    <numFmt numFmtId="180" formatCode="[$-40C]dddd\ d\ mmmm\ yyyy"/>
    <numFmt numFmtId="181" formatCode="dd/mm/yy;@"/>
    <numFmt numFmtId="182" formatCode="m/d/yyyy;@"/>
    <numFmt numFmtId="183" formatCode="[$-40C]d\-mmm\-yy;@"/>
    <numFmt numFmtId="184" formatCode="_-* #,##0.0\ _€_-;\-* #,##0.0\ _€_-;_-* &quot;-&quot;??\ _€_-;_-@_-"/>
    <numFmt numFmtId="185" formatCode="0_)"/>
    <numFmt numFmtId="186" formatCode="#,##0_ ;[Red]\-#,##0\ "/>
    <numFmt numFmtId="187" formatCode="d\ mmmm\ yyyy"/>
    <numFmt numFmtId="188" formatCode="d\-mmm\-yy"/>
    <numFmt numFmtId="189" formatCode="[$-40C]d\ mmmm\ yyyy;@"/>
    <numFmt numFmtId="190" formatCode="0.00_ ;\-0.00\ "/>
    <numFmt numFmtId="191" formatCode="0.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sz val="18"/>
      <color indexed="12"/>
      <name val="Calibri"/>
      <family val="2"/>
    </font>
    <font>
      <b/>
      <sz val="10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color indexed="12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thick"/>
    </border>
    <border>
      <left style="thin"/>
      <right style="thin"/>
      <top style="dashed"/>
      <bottom style="thick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ck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dashed"/>
    </border>
    <border>
      <left style="thin"/>
      <right style="thick"/>
      <top style="dashed"/>
      <bottom style="dashed"/>
    </border>
    <border>
      <left style="thin"/>
      <right style="thick"/>
      <top style="dashed"/>
      <bottom style="thick"/>
    </border>
    <border>
      <left style="thick"/>
      <right style="thick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 style="thick"/>
      <right style="thick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thick"/>
      <top style="dashed"/>
      <bottom style="thin"/>
    </border>
    <border>
      <left style="thick"/>
      <right>
        <color indexed="63"/>
      </right>
      <top>
        <color indexed="63"/>
      </top>
      <bottom style="thin"/>
    </border>
    <border>
      <left style="hair"/>
      <right style="thin"/>
      <top style="thin"/>
      <bottom style="dashed"/>
    </border>
    <border>
      <left style="hair"/>
      <right style="thin"/>
      <top/>
      <bottom style="dashed"/>
    </border>
    <border>
      <left style="hair"/>
      <right style="thin"/>
      <top/>
      <bottom style="thick"/>
    </border>
    <border>
      <left/>
      <right/>
      <top style="thin"/>
      <bottom style="dashed"/>
    </border>
    <border>
      <left/>
      <right/>
      <top/>
      <bottom style="dashed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3" fontId="18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74" fontId="19" fillId="0" borderId="0" xfId="0" applyNumberFormat="1" applyFont="1" applyBorder="1" applyAlignment="1" applyProtection="1">
      <alignment horizontal="center" vertical="center"/>
      <protection locked="0"/>
    </xf>
    <xf numFmtId="179" fontId="20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Fill="1" applyBorder="1" applyAlignment="1">
      <alignment vertical="center"/>
    </xf>
    <xf numFmtId="173" fontId="13" fillId="0" borderId="12" xfId="0" applyNumberFormat="1" applyFont="1" applyFill="1" applyBorder="1" applyAlignment="1" applyProtection="1">
      <alignment horizontal="center" vertical="center"/>
      <protection locked="0"/>
    </xf>
    <xf numFmtId="2" fontId="13" fillId="0" borderId="12" xfId="0" applyNumberFormat="1" applyFont="1" applyFill="1" applyBorder="1" applyAlignment="1" applyProtection="1">
      <alignment horizontal="center" vertical="center"/>
      <protection locked="0"/>
    </xf>
    <xf numFmtId="179" fontId="16" fillId="0" borderId="12" xfId="0" applyNumberFormat="1" applyFont="1" applyFill="1" applyBorder="1" applyAlignment="1" applyProtection="1">
      <alignment horizontal="center" vertical="center"/>
      <protection/>
    </xf>
    <xf numFmtId="2" fontId="17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right" vertical="center"/>
      <protection/>
    </xf>
    <xf numFmtId="1" fontId="14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173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2" fontId="13" fillId="0" borderId="13" xfId="0" applyNumberFormat="1" applyFont="1" applyFill="1" applyBorder="1" applyAlignment="1" applyProtection="1">
      <alignment horizontal="center" vertical="center"/>
      <protection locked="0"/>
    </xf>
    <xf numFmtId="179" fontId="16" fillId="0" borderId="13" xfId="0" applyNumberFormat="1" applyFont="1" applyFill="1" applyBorder="1" applyAlignment="1" applyProtection="1">
      <alignment horizontal="center" vertical="center"/>
      <protection/>
    </xf>
    <xf numFmtId="2" fontId="17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right" vertical="center"/>
      <protection/>
    </xf>
    <xf numFmtId="1" fontId="14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173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173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2" fontId="13" fillId="0" borderId="16" xfId="0" applyNumberFormat="1" applyFont="1" applyFill="1" applyBorder="1" applyAlignment="1" applyProtection="1">
      <alignment horizontal="center" vertical="center"/>
      <protection locked="0"/>
    </xf>
    <xf numFmtId="179" fontId="16" fillId="0" borderId="16" xfId="0" applyNumberFormat="1" applyFont="1" applyFill="1" applyBorder="1" applyAlignment="1" applyProtection="1">
      <alignment horizontal="center" vertical="center"/>
      <protection/>
    </xf>
    <xf numFmtId="2" fontId="17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right" vertical="center"/>
      <protection/>
    </xf>
    <xf numFmtId="1" fontId="14" fillId="0" borderId="16" xfId="0" applyNumberFormat="1" applyFont="1" applyFill="1" applyBorder="1" applyAlignment="1" applyProtection="1">
      <alignment horizontal="left" vertical="center"/>
      <protection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173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vertical="center"/>
      <protection locked="0"/>
    </xf>
    <xf numFmtId="2" fontId="13" fillId="0" borderId="19" xfId="0" applyNumberFormat="1" applyFont="1" applyFill="1" applyBorder="1" applyAlignment="1" applyProtection="1">
      <alignment horizontal="center" vertical="center"/>
      <protection locked="0"/>
    </xf>
    <xf numFmtId="179" fontId="16" fillId="0" borderId="19" xfId="0" applyNumberFormat="1" applyFont="1" applyFill="1" applyBorder="1" applyAlignment="1" applyProtection="1">
      <alignment horizontal="center" vertical="center"/>
      <protection/>
    </xf>
    <xf numFmtId="2" fontId="17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right" vertical="center"/>
      <protection/>
    </xf>
    <xf numFmtId="1" fontId="14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2" fontId="13" fillId="0" borderId="20" xfId="0" applyNumberFormat="1" applyFont="1" applyFill="1" applyBorder="1" applyAlignment="1" applyProtection="1">
      <alignment horizontal="center" vertical="center"/>
      <protection locked="0"/>
    </xf>
    <xf numFmtId="179" fontId="16" fillId="0" borderId="20" xfId="0" applyNumberFormat="1" applyFont="1" applyFill="1" applyBorder="1" applyAlignment="1" applyProtection="1">
      <alignment horizontal="center" vertical="center"/>
      <protection/>
    </xf>
    <xf numFmtId="2" fontId="17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 applyProtection="1">
      <alignment horizontal="right" vertical="center"/>
      <protection/>
    </xf>
    <xf numFmtId="1" fontId="14" fillId="0" borderId="20" xfId="0" applyNumberFormat="1" applyFont="1" applyFill="1" applyBorder="1" applyAlignment="1" applyProtection="1">
      <alignment horizontal="left" vertical="center"/>
      <protection/>
    </xf>
    <xf numFmtId="172" fontId="9" fillId="34" borderId="22" xfId="0" applyNumberFormat="1" applyFont="1" applyFill="1" applyBorder="1" applyAlignment="1" applyProtection="1">
      <alignment horizontal="center" vertical="center"/>
      <protection/>
    </xf>
    <xf numFmtId="172" fontId="10" fillId="34" borderId="22" xfId="0" applyNumberFormat="1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2" fontId="13" fillId="0" borderId="23" xfId="0" applyNumberFormat="1" applyFont="1" applyFill="1" applyBorder="1" applyAlignment="1" applyProtection="1">
      <alignment horizontal="center" vertical="center"/>
      <protection locked="0"/>
    </xf>
    <xf numFmtId="179" fontId="15" fillId="0" borderId="23" xfId="0" applyNumberFormat="1" applyFont="1" applyFill="1" applyBorder="1" applyAlignment="1" applyProtection="1">
      <alignment horizontal="center" vertical="center"/>
      <protection locked="0"/>
    </xf>
    <xf numFmtId="179" fontId="4" fillId="0" borderId="23" xfId="0" applyNumberFormat="1" applyFont="1" applyFill="1" applyBorder="1" applyAlignment="1" applyProtection="1">
      <alignment horizontal="center" vertical="center"/>
      <protection/>
    </xf>
    <xf numFmtId="179" fontId="15" fillId="0" borderId="23" xfId="0" applyNumberFormat="1" applyFont="1" applyFill="1" applyBorder="1" applyAlignment="1" applyProtection="1">
      <alignment horizontal="center" vertical="center"/>
      <protection/>
    </xf>
    <xf numFmtId="179" fontId="16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left" vertical="center"/>
      <protection locked="0"/>
    </xf>
    <xf numFmtId="2" fontId="13" fillId="0" borderId="24" xfId="0" applyNumberFormat="1" applyFont="1" applyFill="1" applyBorder="1" applyAlignment="1" applyProtection="1">
      <alignment horizontal="center" vertical="center"/>
      <protection locked="0"/>
    </xf>
    <xf numFmtId="179" fontId="4" fillId="0" borderId="24" xfId="0" applyNumberFormat="1" applyFont="1" applyFill="1" applyBorder="1" applyAlignment="1" applyProtection="1">
      <alignment horizontal="center" vertical="center"/>
      <protection/>
    </xf>
    <xf numFmtId="179" fontId="15" fillId="0" borderId="24" xfId="0" applyNumberFormat="1" applyFont="1" applyFill="1" applyBorder="1" applyAlignment="1" applyProtection="1">
      <alignment horizontal="center" vertical="center"/>
      <protection/>
    </xf>
    <xf numFmtId="179" fontId="16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left" vertical="center"/>
      <protection locked="0"/>
    </xf>
    <xf numFmtId="2" fontId="13" fillId="0" borderId="25" xfId="0" applyNumberFormat="1" applyFont="1" applyFill="1" applyBorder="1" applyAlignment="1" applyProtection="1">
      <alignment horizontal="center" vertical="center"/>
      <protection locked="0"/>
    </xf>
    <xf numFmtId="179" fontId="4" fillId="0" borderId="25" xfId="0" applyNumberFormat="1" applyFont="1" applyFill="1" applyBorder="1" applyAlignment="1" applyProtection="1">
      <alignment horizontal="center" vertical="center"/>
      <protection/>
    </xf>
    <xf numFmtId="179" fontId="15" fillId="0" borderId="25" xfId="0" applyNumberFormat="1" applyFont="1" applyFill="1" applyBorder="1" applyAlignment="1" applyProtection="1">
      <alignment horizontal="center" vertical="center"/>
      <protection/>
    </xf>
    <xf numFmtId="179" fontId="16" fillId="0" borderId="25" xfId="0" applyNumberFormat="1" applyFont="1" applyFill="1" applyBorder="1" applyAlignment="1" applyProtection="1">
      <alignment horizontal="center" vertical="center"/>
      <protection/>
    </xf>
    <xf numFmtId="4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74" fontId="19" fillId="0" borderId="10" xfId="0" applyNumberFormat="1" applyFont="1" applyBorder="1" applyAlignment="1" applyProtection="1">
      <alignment horizontal="center" vertical="center"/>
      <protection locked="0"/>
    </xf>
    <xf numFmtId="179" fontId="20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center" vertical="center"/>
    </xf>
    <xf numFmtId="172" fontId="9" fillId="34" borderId="32" xfId="0" applyNumberFormat="1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 quotePrefix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2" fontId="15" fillId="0" borderId="37" xfId="0" applyNumberFormat="1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2" fontId="15" fillId="0" borderId="39" xfId="0" applyNumberFormat="1" applyFont="1" applyFill="1" applyBorder="1" applyAlignment="1">
      <alignment horizontal="center" vertical="center"/>
    </xf>
    <xf numFmtId="4" fontId="12" fillId="35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2" fontId="9" fillId="34" borderId="42" xfId="0" applyNumberFormat="1" applyFont="1" applyFill="1" applyBorder="1" applyAlignment="1" applyProtection="1">
      <alignment horizontal="center" vertical="center"/>
      <protection/>
    </xf>
    <xf numFmtId="2" fontId="8" fillId="36" borderId="43" xfId="0" applyNumberFormat="1" applyFont="1" applyFill="1" applyBorder="1" applyAlignment="1" applyProtection="1">
      <alignment horizontal="center" vertical="center"/>
      <protection locked="0"/>
    </xf>
    <xf numFmtId="2" fontId="8" fillId="36" borderId="44" xfId="0" applyNumberFormat="1" applyFont="1" applyFill="1" applyBorder="1" applyAlignment="1" applyProtection="1">
      <alignment horizontal="center" vertical="center"/>
      <protection locked="0"/>
    </xf>
    <xf numFmtId="4" fontId="12" fillId="0" borderId="45" xfId="0" applyNumberFormat="1" applyFont="1" applyFill="1" applyBorder="1" applyAlignment="1" applyProtection="1">
      <alignment horizontal="center" vertical="center"/>
      <protection locked="0"/>
    </xf>
    <xf numFmtId="4" fontId="12" fillId="0" borderId="46" xfId="0" applyNumberFormat="1" applyFont="1" applyFill="1" applyBorder="1" applyAlignment="1" applyProtection="1">
      <alignment horizontal="center" vertical="center"/>
      <protection locked="0"/>
    </xf>
    <xf numFmtId="4" fontId="12" fillId="35" borderId="47" xfId="0" applyNumberFormat="1" applyFont="1" applyFill="1" applyBorder="1" applyAlignment="1" applyProtection="1">
      <alignment horizontal="center" vertical="center"/>
      <protection locked="0"/>
    </xf>
    <xf numFmtId="4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37" borderId="21" xfId="0" applyNumberFormat="1" applyFont="1" applyFill="1" applyBorder="1" applyAlignment="1" applyProtection="1">
      <alignment vertical="center"/>
      <protection/>
    </xf>
    <xf numFmtId="0" fontId="22" fillId="37" borderId="49" xfId="0" applyFont="1" applyFill="1" applyBorder="1" applyAlignment="1" applyProtection="1">
      <alignment vertical="center"/>
      <protection locked="0"/>
    </xf>
    <xf numFmtId="0" fontId="22" fillId="37" borderId="15" xfId="0" applyNumberFormat="1" applyFont="1" applyFill="1" applyBorder="1" applyAlignment="1" applyProtection="1">
      <alignment vertical="center"/>
      <protection/>
    </xf>
    <xf numFmtId="0" fontId="22" fillId="37" borderId="50" xfId="0" applyFont="1" applyFill="1" applyBorder="1" applyAlignment="1" applyProtection="1">
      <alignment vertical="center"/>
      <protection locked="0"/>
    </xf>
    <xf numFmtId="0" fontId="22" fillId="37" borderId="18" xfId="0" applyNumberFormat="1" applyFont="1" applyFill="1" applyBorder="1" applyAlignment="1" applyProtection="1">
      <alignment vertical="center"/>
      <protection/>
    </xf>
    <xf numFmtId="0" fontId="22" fillId="37" borderId="17" xfId="0" applyNumberFormat="1" applyFont="1" applyFill="1" applyBorder="1" applyAlignment="1" applyProtection="1">
      <alignment vertical="center"/>
      <protection/>
    </xf>
    <xf numFmtId="0" fontId="22" fillId="37" borderId="51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 applyProtection="1">
      <alignment horizontal="right" vertical="justify"/>
      <protection locked="0"/>
    </xf>
    <xf numFmtId="173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right" vertical="justify"/>
      <protection locked="0"/>
    </xf>
    <xf numFmtId="173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right" vertical="justify"/>
      <protection locked="0"/>
    </xf>
    <xf numFmtId="173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1" fontId="14" fillId="0" borderId="19" xfId="0" applyNumberFormat="1" applyFont="1" applyFill="1" applyBorder="1" applyAlignment="1" applyProtection="1">
      <alignment horizontal="right" vertical="justify"/>
      <protection locked="0"/>
    </xf>
    <xf numFmtId="1" fontId="14" fillId="0" borderId="33" xfId="0" applyNumberFormat="1" applyFont="1" applyFill="1" applyBorder="1" applyAlignment="1" applyProtection="1">
      <alignment horizontal="right" vertical="justify"/>
      <protection locked="0"/>
    </xf>
    <xf numFmtId="1" fontId="14" fillId="0" borderId="13" xfId="0" applyNumberFormat="1" applyFont="1" applyFill="1" applyBorder="1" applyAlignment="1" applyProtection="1">
      <alignment horizontal="right" vertical="justify"/>
      <protection locked="0"/>
    </xf>
    <xf numFmtId="173" fontId="15" fillId="38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1" fontId="14" fillId="0" borderId="16" xfId="0" applyNumberFormat="1" applyFont="1" applyFill="1" applyBorder="1" applyAlignment="1" applyProtection="1">
      <alignment horizontal="right" vertical="justify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4" fillId="0" borderId="33" xfId="0" applyFont="1" applyFill="1" applyBorder="1" applyAlignment="1" applyProtection="1">
      <alignment horizontal="right" vertical="justify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173" fontId="15" fillId="38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right" vertical="justify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4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vertical="center"/>
      <protection locked="0"/>
    </xf>
    <xf numFmtId="179" fontId="15" fillId="0" borderId="19" xfId="0" applyNumberFormat="1" applyFont="1" applyFill="1" applyBorder="1" applyAlignment="1" applyProtection="1">
      <alignment horizontal="center" vertical="center"/>
      <protection locked="0"/>
    </xf>
    <xf numFmtId="179" fontId="15" fillId="0" borderId="13" xfId="0" applyNumberFormat="1" applyFont="1" applyFill="1" applyBorder="1" applyAlignment="1" applyProtection="1">
      <alignment horizontal="center" vertical="center"/>
      <protection locked="0"/>
    </xf>
    <xf numFmtId="191" fontId="23" fillId="37" borderId="52" xfId="0" applyNumberFormat="1" applyFont="1" applyFill="1" applyBorder="1" applyAlignment="1" applyProtection="1">
      <alignment horizontal="left" vertical="center"/>
      <protection locked="0"/>
    </xf>
    <xf numFmtId="191" fontId="23" fillId="37" borderId="53" xfId="0" applyNumberFormat="1" applyFont="1" applyFill="1" applyBorder="1" applyAlignment="1" applyProtection="1">
      <alignment horizontal="left" vertical="center"/>
      <protection locked="0"/>
    </xf>
    <xf numFmtId="191" fontId="23" fillId="37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179" fontId="13" fillId="0" borderId="25" xfId="0" applyNumberFormat="1" applyFont="1" applyFill="1" applyBorder="1" applyAlignment="1" applyProtection="1">
      <alignment horizontal="center" vertical="center"/>
      <protection locked="0"/>
    </xf>
    <xf numFmtId="179" fontId="13" fillId="0" borderId="24" xfId="0" applyNumberFormat="1" applyFont="1" applyFill="1" applyBorder="1" applyAlignment="1" applyProtection="1">
      <alignment horizontal="center" vertical="center"/>
      <protection locked="0"/>
    </xf>
    <xf numFmtId="179" fontId="15" fillId="39" borderId="13" xfId="0" applyNumberFormat="1" applyFont="1" applyFill="1" applyBorder="1" applyAlignment="1" applyProtection="1">
      <alignment horizontal="center" vertical="center"/>
      <protection locked="0"/>
    </xf>
    <xf numFmtId="179" fontId="15" fillId="39" borderId="19" xfId="0" applyNumberFormat="1" applyFont="1" applyFill="1" applyBorder="1" applyAlignment="1" applyProtection="1">
      <alignment horizontal="center" vertical="center"/>
      <protection locked="0"/>
    </xf>
    <xf numFmtId="179" fontId="15" fillId="39" borderId="20" xfId="0" applyNumberFormat="1" applyFont="1" applyFill="1" applyBorder="1" applyAlignment="1" applyProtection="1">
      <alignment horizontal="center" vertical="center"/>
      <protection locked="0"/>
    </xf>
    <xf numFmtId="2" fontId="15" fillId="35" borderId="54" xfId="0" applyNumberFormat="1" applyFont="1" applyFill="1" applyBorder="1" applyAlignment="1">
      <alignment horizontal="center" vertical="center"/>
    </xf>
    <xf numFmtId="179" fontId="15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40" borderId="20" xfId="0" applyNumberFormat="1" applyFont="1" applyFill="1" applyBorder="1" applyAlignment="1" applyProtection="1">
      <alignment horizontal="center" vertical="center"/>
      <protection/>
    </xf>
    <xf numFmtId="179" fontId="4" fillId="40" borderId="13" xfId="0" applyNumberFormat="1" applyFont="1" applyFill="1" applyBorder="1" applyAlignment="1" applyProtection="1">
      <alignment horizontal="center" vertical="center"/>
      <protection/>
    </xf>
    <xf numFmtId="179" fontId="4" fillId="40" borderId="19" xfId="0" applyNumberFormat="1" applyFont="1" applyFill="1" applyBorder="1" applyAlignment="1" applyProtection="1">
      <alignment horizontal="center" vertical="center"/>
      <protection/>
    </xf>
    <xf numFmtId="179" fontId="15" fillId="40" borderId="20" xfId="0" applyNumberFormat="1" applyFont="1" applyFill="1" applyBorder="1" applyAlignment="1" applyProtection="1">
      <alignment horizontal="center" vertical="center"/>
      <protection/>
    </xf>
    <xf numFmtId="179" fontId="15" fillId="40" borderId="13" xfId="0" applyNumberFormat="1" applyFont="1" applyFill="1" applyBorder="1" applyAlignment="1" applyProtection="1">
      <alignment horizontal="center" vertical="center"/>
      <protection/>
    </xf>
    <xf numFmtId="179" fontId="15" fillId="40" borderId="19" xfId="0" applyNumberFormat="1" applyFont="1" applyFill="1" applyBorder="1" applyAlignment="1" applyProtection="1">
      <alignment horizontal="center" vertical="center"/>
      <protection/>
    </xf>
    <xf numFmtId="179" fontId="4" fillId="40" borderId="16" xfId="0" applyNumberFormat="1" applyFont="1" applyFill="1" applyBorder="1" applyAlignment="1" applyProtection="1">
      <alignment horizontal="center" vertical="center"/>
      <protection/>
    </xf>
    <xf numFmtId="179" fontId="4" fillId="40" borderId="12" xfId="0" applyNumberFormat="1" applyFont="1" applyFill="1" applyBorder="1" applyAlignment="1" applyProtection="1">
      <alignment horizontal="center" vertical="center"/>
      <protection/>
    </xf>
    <xf numFmtId="179" fontId="15" fillId="0" borderId="12" xfId="0" applyNumberFormat="1" applyFont="1" applyFill="1" applyBorder="1" applyAlignment="1" applyProtection="1">
      <alignment horizontal="center" vertical="center"/>
      <protection locked="0"/>
    </xf>
    <xf numFmtId="179" fontId="15" fillId="39" borderId="12" xfId="0" applyNumberFormat="1" applyFont="1" applyFill="1" applyBorder="1" applyAlignment="1" applyProtection="1">
      <alignment horizontal="center" vertical="center"/>
      <protection locked="0"/>
    </xf>
    <xf numFmtId="179" fontId="15" fillId="39" borderId="16" xfId="0" applyNumberFormat="1" applyFont="1" applyFill="1" applyBorder="1" applyAlignment="1" applyProtection="1">
      <alignment horizontal="center" vertical="center"/>
      <protection locked="0"/>
    </xf>
    <xf numFmtId="179" fontId="15" fillId="0" borderId="16" xfId="0" applyNumberFormat="1" applyFont="1" applyFill="1" applyBorder="1" applyAlignment="1" applyProtection="1">
      <alignment horizontal="center" vertical="center"/>
      <protection locked="0"/>
    </xf>
    <xf numFmtId="179" fontId="15" fillId="40" borderId="16" xfId="0" applyNumberFormat="1" applyFont="1" applyFill="1" applyBorder="1" applyAlignment="1" applyProtection="1">
      <alignment horizontal="center" vertical="center"/>
      <protection/>
    </xf>
    <xf numFmtId="179" fontId="15" fillId="40" borderId="12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4" fillId="41" borderId="55" xfId="0" applyFont="1" applyFill="1" applyBorder="1" applyAlignment="1" applyProtection="1">
      <alignment horizontal="center" vertical="center"/>
      <protection locked="0"/>
    </xf>
    <xf numFmtId="0" fontId="4" fillId="41" borderId="24" xfId="0" applyFont="1" applyFill="1" applyBorder="1" applyAlignment="1" applyProtection="1">
      <alignment horizontal="center" vertical="center"/>
      <protection locked="0"/>
    </xf>
    <xf numFmtId="0" fontId="4" fillId="41" borderId="56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right" vertical="center"/>
    </xf>
    <xf numFmtId="181" fontId="7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9" fillId="34" borderId="58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1" fontId="6" fillId="0" borderId="59" xfId="0" applyNumberFormat="1" applyFont="1" applyBorder="1" applyAlignment="1" applyProtection="1">
      <alignment horizontal="center" vertical="center"/>
      <protection locked="0"/>
    </xf>
    <xf numFmtId="1" fontId="6" fillId="0" borderId="60" xfId="0" applyNumberFormat="1" applyFont="1" applyBorder="1" applyAlignment="1" applyProtection="1">
      <alignment horizontal="center" vertical="center"/>
      <protection locked="0"/>
    </xf>
    <xf numFmtId="1" fontId="6" fillId="0" borderId="61" xfId="0" applyNumberFormat="1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4" fillId="41" borderId="48" xfId="0" applyFont="1" applyFill="1" applyBorder="1" applyAlignment="1" applyProtection="1">
      <alignment horizontal="center" vertical="center"/>
      <protection locked="0"/>
    </xf>
    <xf numFmtId="0" fontId="4" fillId="41" borderId="25" xfId="0" applyFont="1" applyFill="1" applyBorder="1" applyAlignment="1" applyProtection="1">
      <alignment horizontal="center" vertical="center"/>
      <protection locked="0"/>
    </xf>
    <xf numFmtId="0" fontId="4" fillId="41" borderId="62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9" fillId="34" borderId="65" xfId="0" applyFont="1" applyFill="1" applyBorder="1" applyAlignment="1">
      <alignment horizontal="center" vertical="center"/>
    </xf>
    <xf numFmtId="0" fontId="9" fillId="34" borderId="6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1085850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2990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6</xdr:col>
      <xdr:colOff>1085850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2990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266700</xdr:colOff>
      <xdr:row>45</xdr:row>
      <xdr:rowOff>0</xdr:rowOff>
    </xdr:from>
    <xdr:ext cx="10477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8905875" y="12687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266700</xdr:colOff>
      <xdr:row>12</xdr:row>
      <xdr:rowOff>0</xdr:rowOff>
    </xdr:from>
    <xdr:ext cx="104775" cy="200025"/>
    <xdr:sp fLocksText="0">
      <xdr:nvSpPr>
        <xdr:cNvPr id="4" name="Text Box 11"/>
        <xdr:cNvSpPr txBox="1">
          <a:spLocks noChangeArrowheads="1"/>
        </xdr:cNvSpPr>
      </xdr:nvSpPr>
      <xdr:spPr>
        <a:xfrm>
          <a:off x="8458200" y="3686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104775</xdr:colOff>
      <xdr:row>0</xdr:row>
      <xdr:rowOff>38100</xdr:rowOff>
    </xdr:from>
    <xdr:to>
      <xdr:col>4</xdr:col>
      <xdr:colOff>200025</xdr:colOff>
      <xdr:row>1</xdr:row>
      <xdr:rowOff>466725</xdr:rowOff>
    </xdr:to>
    <xdr:pic>
      <xdr:nvPicPr>
        <xdr:cNvPr id="5" name="Picture 80" descr="Logo FFHMFAC pour Do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100"/>
          <a:ext cx="1476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266700</xdr:colOff>
      <xdr:row>25</xdr:row>
      <xdr:rowOff>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8458200" y="7248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W1833"/>
  <sheetViews>
    <sheetView tabSelected="1" zoomScale="80" zoomScaleNormal="80" zoomScaleSheetLayoutView="86" zoomScalePageLayoutView="0" workbookViewId="0" topLeftCell="A1">
      <selection activeCell="G48" sqref="G48"/>
    </sheetView>
  </sheetViews>
  <sheetFormatPr defaultColWidth="11.421875" defaultRowHeight="12.75"/>
  <cols>
    <col min="1" max="1" width="7.57421875" style="38" bestFit="1" customWidth="1"/>
    <col min="2" max="2" width="4.28125" style="38" customWidth="1"/>
    <col min="3" max="3" width="6.28125" style="38" customWidth="1"/>
    <col min="4" max="4" width="10.140625" style="38" customWidth="1"/>
    <col min="5" max="5" width="5.7109375" style="39" customWidth="1"/>
    <col min="6" max="6" width="6.421875" style="39" customWidth="1"/>
    <col min="7" max="7" width="25.00390625" style="39" customWidth="1"/>
    <col min="8" max="8" width="16.140625" style="39" customWidth="1"/>
    <col min="9" max="9" width="27.28125" style="40" customWidth="1"/>
    <col min="10" max="10" width="5.140625" style="39" customWidth="1"/>
    <col min="11" max="11" width="8.8515625" style="39" customWidth="1"/>
    <col min="12" max="14" width="6.7109375" style="39" customWidth="1"/>
    <col min="15" max="15" width="8.140625" style="39" customWidth="1"/>
    <col min="16" max="19" width="6.7109375" style="39" customWidth="1"/>
    <col min="20" max="20" width="8.8515625" style="39" customWidth="1"/>
    <col min="21" max="21" width="8.28125" style="39" customWidth="1"/>
    <col min="22" max="22" width="10.140625" style="39" customWidth="1"/>
    <col min="23" max="23" width="4.28125" style="41" customWidth="1"/>
    <col min="24" max="24" width="7.00390625" style="40" customWidth="1"/>
    <col min="25" max="25" width="10.28125" style="67" customWidth="1"/>
    <col min="26" max="42" width="18.28125" style="39" hidden="1" customWidth="1"/>
    <col min="43" max="48" width="0" style="39" hidden="1" customWidth="1"/>
    <col min="49" max="50" width="11.421875" style="39" hidden="1" customWidth="1"/>
    <col min="51" max="53" width="0" style="39" hidden="1" customWidth="1"/>
    <col min="54" max="16384" width="11.421875" style="39" customWidth="1"/>
  </cols>
  <sheetData>
    <row r="1" spans="1:25" s="16" customFormat="1" ht="36" customHeight="1" thickTop="1">
      <c r="A1" s="117"/>
      <c r="B1" s="118"/>
      <c r="C1" s="118"/>
      <c r="D1" s="118"/>
      <c r="E1" s="119"/>
      <c r="F1" s="119"/>
      <c r="G1" s="120" t="s">
        <v>72</v>
      </c>
      <c r="H1" s="239" t="s">
        <v>208</v>
      </c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121"/>
    </row>
    <row r="2" spans="1:25" s="16" customFormat="1" ht="45" customHeight="1" thickBot="1">
      <c r="A2" s="158"/>
      <c r="B2" s="17"/>
      <c r="C2" s="17"/>
      <c r="D2" s="17"/>
      <c r="E2" s="18"/>
      <c r="F2" s="18"/>
      <c r="G2" s="19" t="s">
        <v>73</v>
      </c>
      <c r="H2" s="240" t="s">
        <v>207</v>
      </c>
      <c r="I2" s="240"/>
      <c r="J2" s="240"/>
      <c r="K2" s="240"/>
      <c r="L2" s="243"/>
      <c r="M2" s="243"/>
      <c r="N2" s="243"/>
      <c r="O2" s="243"/>
      <c r="P2" s="243"/>
      <c r="Q2" s="243"/>
      <c r="R2" s="243"/>
      <c r="S2" s="20"/>
      <c r="T2" s="241" t="s">
        <v>75</v>
      </c>
      <c r="U2" s="241"/>
      <c r="V2" s="242">
        <v>40166</v>
      </c>
      <c r="W2" s="242"/>
      <c r="X2" s="242"/>
      <c r="Y2" s="122"/>
    </row>
    <row r="3" spans="1:34" s="21" customFormat="1" ht="13.5" customHeight="1" thickBot="1" thickTop="1">
      <c r="A3" s="159" t="s">
        <v>74</v>
      </c>
      <c r="B3" s="139" t="s">
        <v>0</v>
      </c>
      <c r="C3" s="97" t="s">
        <v>1</v>
      </c>
      <c r="D3" s="98" t="s">
        <v>2</v>
      </c>
      <c r="E3" s="99" t="s">
        <v>3</v>
      </c>
      <c r="F3" s="99" t="s">
        <v>4</v>
      </c>
      <c r="G3" s="99" t="s">
        <v>5</v>
      </c>
      <c r="H3" s="99" t="s">
        <v>6</v>
      </c>
      <c r="I3" s="270" t="s">
        <v>7</v>
      </c>
      <c r="J3" s="271" t="s">
        <v>8</v>
      </c>
      <c r="K3" s="271" t="s">
        <v>9</v>
      </c>
      <c r="L3" s="271">
        <v>1</v>
      </c>
      <c r="M3" s="271">
        <v>2</v>
      </c>
      <c r="N3" s="271">
        <v>3</v>
      </c>
      <c r="O3" s="271" t="s">
        <v>10</v>
      </c>
      <c r="P3" s="271">
        <v>1</v>
      </c>
      <c r="Q3" s="271">
        <v>2</v>
      </c>
      <c r="R3" s="271">
        <v>3</v>
      </c>
      <c r="S3" s="271" t="s">
        <v>11</v>
      </c>
      <c r="T3" s="271" t="s">
        <v>12</v>
      </c>
      <c r="U3" s="99" t="s">
        <v>13</v>
      </c>
      <c r="V3" s="244" t="s">
        <v>92</v>
      </c>
      <c r="W3" s="245"/>
      <c r="X3" s="99" t="s">
        <v>14</v>
      </c>
      <c r="Y3" s="150" t="s">
        <v>96</v>
      </c>
      <c r="Z3" s="42" t="s">
        <v>76</v>
      </c>
      <c r="AA3" s="42" t="s">
        <v>77</v>
      </c>
      <c r="AB3" s="42" t="s">
        <v>78</v>
      </c>
      <c r="AC3" s="42" t="s">
        <v>79</v>
      </c>
      <c r="AD3" s="42" t="s">
        <v>80</v>
      </c>
      <c r="AE3" s="42" t="s">
        <v>81</v>
      </c>
      <c r="AF3" s="42" t="s">
        <v>82</v>
      </c>
      <c r="AG3" s="42" t="s">
        <v>83</v>
      </c>
      <c r="AH3" s="42" t="s">
        <v>84</v>
      </c>
    </row>
    <row r="4" spans="1:33" s="22" customFormat="1" ht="24" thickTop="1">
      <c r="A4" s="165"/>
      <c r="B4" s="231" t="s">
        <v>95</v>
      </c>
      <c r="C4" s="232"/>
      <c r="D4" s="232"/>
      <c r="E4" s="232"/>
      <c r="F4" s="233"/>
      <c r="G4" s="234" t="s">
        <v>134</v>
      </c>
      <c r="H4" s="235"/>
      <c r="I4" s="160">
        <f>SUM(Y5:Y10)</f>
        <v>283.65</v>
      </c>
      <c r="J4" s="229" t="s">
        <v>214</v>
      </c>
      <c r="K4" s="111"/>
      <c r="L4" s="207"/>
      <c r="M4" s="207"/>
      <c r="N4" s="207"/>
      <c r="O4" s="112"/>
      <c r="P4" s="207"/>
      <c r="Q4" s="207"/>
      <c r="R4" s="207"/>
      <c r="S4" s="113"/>
      <c r="T4" s="114"/>
      <c r="U4" s="236" t="s">
        <v>209</v>
      </c>
      <c r="V4" s="237"/>
      <c r="W4" s="237"/>
      <c r="X4" s="151"/>
      <c r="Y4" s="212">
        <f>SUM(Y5:Y7)</f>
        <v>131.95000000000002</v>
      </c>
      <c r="Z4" s="7"/>
      <c r="AA4" s="7"/>
      <c r="AB4" s="7"/>
      <c r="AC4" s="7"/>
      <c r="AD4" s="7"/>
      <c r="AE4" s="7"/>
      <c r="AF4" s="7"/>
      <c r="AG4" s="7"/>
    </row>
    <row r="5" spans="1:41" s="22" customFormat="1" ht="21">
      <c r="A5" s="155" t="s">
        <v>93</v>
      </c>
      <c r="B5" s="142"/>
      <c r="C5" s="79" t="s">
        <v>116</v>
      </c>
      <c r="D5" s="173">
        <v>153936</v>
      </c>
      <c r="E5" s="174" t="s">
        <v>93</v>
      </c>
      <c r="F5" s="81"/>
      <c r="G5" s="82" t="s">
        <v>117</v>
      </c>
      <c r="H5" s="175" t="s">
        <v>118</v>
      </c>
      <c r="I5" s="176" t="s">
        <v>119</v>
      </c>
      <c r="J5" s="78">
        <v>95</v>
      </c>
      <c r="K5" s="83">
        <v>55.29</v>
      </c>
      <c r="L5" s="210">
        <v>57</v>
      </c>
      <c r="M5" s="199">
        <v>-59</v>
      </c>
      <c r="N5" s="210">
        <v>60</v>
      </c>
      <c r="O5" s="216">
        <f aca="true" t="shared" si="0" ref="O5:O10">IF(K5="","",IF(MAXA(L5:N5)&lt;=0,0,MAXA(L5:N5)))</f>
        <v>60</v>
      </c>
      <c r="P5" s="210">
        <v>68</v>
      </c>
      <c r="Q5" s="210">
        <v>71</v>
      </c>
      <c r="R5" s="210">
        <v>74</v>
      </c>
      <c r="S5" s="219">
        <f aca="true" t="shared" si="1" ref="S5:S10">IF(K5="","",IF(MAXA(P5:R5)&lt;=0,0,MAXA(P5:R5)))</f>
        <v>74</v>
      </c>
      <c r="T5" s="84">
        <f aca="true" t="shared" si="2" ref="T5:T10">IF(K5="","",IF(OR(O5=0,S5=0),0,O5+S5))</f>
        <v>134</v>
      </c>
      <c r="U5" s="85">
        <f aca="true" t="shared" si="3" ref="U5:U10">IF(K5="","",IF(A5="H",10^(0.784780654*LOG(K5/173.961)^2)*T5,IF(A5="F",10^(1.056683941*LOG(K5/125.441)^2)*T5,"")))</f>
        <v>182.33453729785614</v>
      </c>
      <c r="V5" s="86" t="str">
        <f aca="true" t="shared" si="4" ref="V5:V10">IF(K5="","",AO5)</f>
        <v>INTA +</v>
      </c>
      <c r="W5" s="87">
        <f aca="true" t="shared" si="5" ref="W5:W10">IF(K5="","",IF(AG5&gt;=0,AG5,IF(AF5&gt;=0,AF5,IF(AE5&gt;=0,AE5,IF(AD5&gt;=0,AD5,IF(AC5&gt;=0,AC5,IF(AB5&gt;=0,AB5,IF(AA5&gt;=0,AA5,Z5))))))))</f>
        <v>9</v>
      </c>
      <c r="X5" s="148" t="str">
        <f>IF(K5="","",IF(A5="H",IF(OR(J5="SEN",J5&lt;90),VLOOKUP(K5,Feuil1!$A$10:$E$28,5),IF(AND(J5&gt;89,J5&lt;93),VLOOKUP(K5,Feuil1!$A$10:$E$28,4),IF(AND(J5&gt;89,J5&lt;92),VLOOKUP(K5,Feuil1!$A$10:$E$28,3),IF(AND(J5&gt;91,J5&lt;96),VLOOKUP(K5,Feuil1!$A$10:$E$28,3),VLOOKUP(K5,Feuil1!$A$10:$E$28,2))))),IF(OR(J5="SEN",J5&lt;90),VLOOKUP(K5,Feuil1!$F$10:$J$24,5),IF(AND(J5&gt;89,J5&lt;93),VLOOKUP(K5,Feuil1!$F$10:$J$24,4),IF(AND(J5&gt;89,J5&lt;92),VLOOKUP(K5,Feuil1!$F$10:$J$24,4),IF(AND(J5&gt;89,J5&lt;96),VLOOKUP(K5,Feuil1!$F$10:$J$24,3),VLOOKUP(K5,Feuil1!$F$10:$J$24,2)))))))</f>
        <v>FC58</v>
      </c>
      <c r="Y5" s="152">
        <f>SUM(T5-K5)</f>
        <v>78.71000000000001</v>
      </c>
      <c r="Z5" s="7">
        <f>T5-HLOOKUP(X5,Feuil1!$C$1:$AU$9,2,FALSE)</f>
        <v>79</v>
      </c>
      <c r="AA5" s="7">
        <f>T5-HLOOKUP(X5,Feuil1!$C$1:$AU$9,3,FALSE)</f>
        <v>64</v>
      </c>
      <c r="AB5" s="7">
        <f>T5-HLOOKUP(X5,Feuil1!$C$1:$AU$9,4,FALSE)</f>
        <v>54</v>
      </c>
      <c r="AC5" s="7">
        <f>T5-HLOOKUP(X5,Feuil1!$C$1:$AU$9,5,FALSE)</f>
        <v>44</v>
      </c>
      <c r="AD5" s="7">
        <f>T5-HLOOKUP(X5,Feuil1!$C$1:$AU$9,6,FALSE)</f>
        <v>34</v>
      </c>
      <c r="AE5" s="7">
        <f>T5-HLOOKUP(X5,Feuil1!$C$1:$AU$9,7,FALSE)</f>
        <v>19</v>
      </c>
      <c r="AF5" s="7">
        <f>T5-HLOOKUP(X5,Feuil1!$C$1:$AU$9,8,FALSE)</f>
        <v>9</v>
      </c>
      <c r="AG5" s="7">
        <f>T5-HLOOKUP(X5,Feuil1!$C$1:$AU$9,9,FALSE)</f>
        <v>-866</v>
      </c>
      <c r="AO5" s="22" t="str">
        <f aca="true" t="shared" si="6" ref="AO5:AO10">IF(AG5&gt;=0,$AG$3,IF(AF5&gt;=0,$AF$3,IF(AE5&gt;=0,$AE$3,IF(AD5&gt;=0,$AD$3,IF(AC5&gt;=0,$AC$3,IF(AB5&gt;=0,$AB$3,IF(AA5&gt;=0,$AA$3,IF(Z5&gt;=0,$Z$3,$AH$3))))))))</f>
        <v>INTA +</v>
      </c>
    </row>
    <row r="6" spans="1:41" s="22" customFormat="1" ht="21">
      <c r="A6" s="155" t="s">
        <v>93</v>
      </c>
      <c r="B6" s="140"/>
      <c r="C6" s="49" t="s">
        <v>116</v>
      </c>
      <c r="D6" s="177">
        <v>143815</v>
      </c>
      <c r="E6" s="178" t="s">
        <v>93</v>
      </c>
      <c r="F6" s="51"/>
      <c r="G6" s="60" t="s">
        <v>120</v>
      </c>
      <c r="H6" s="179" t="s">
        <v>121</v>
      </c>
      <c r="I6" s="180" t="s">
        <v>119</v>
      </c>
      <c r="J6" s="62">
        <v>95</v>
      </c>
      <c r="K6" s="53">
        <v>45.76</v>
      </c>
      <c r="L6" s="209">
        <v>37</v>
      </c>
      <c r="M6" s="209">
        <v>39</v>
      </c>
      <c r="N6" s="200">
        <v>-41</v>
      </c>
      <c r="O6" s="215">
        <f t="shared" si="0"/>
        <v>39</v>
      </c>
      <c r="P6" s="209">
        <v>47</v>
      </c>
      <c r="Q6" s="209">
        <v>50</v>
      </c>
      <c r="R6" s="200">
        <v>-52</v>
      </c>
      <c r="S6" s="218">
        <f t="shared" si="1"/>
        <v>50</v>
      </c>
      <c r="T6" s="54">
        <f t="shared" si="2"/>
        <v>89</v>
      </c>
      <c r="U6" s="55">
        <f t="shared" si="3"/>
        <v>141.9271337786761</v>
      </c>
      <c r="V6" s="56" t="str">
        <f t="shared" si="4"/>
        <v>NAT +</v>
      </c>
      <c r="W6" s="57">
        <f t="shared" si="5"/>
        <v>4</v>
      </c>
      <c r="X6" s="146" t="str">
        <f>IF(K6="","",IF(A6="H",IF(OR(J6="SEN",J6&lt;90),VLOOKUP(K6,Feuil1!$A$10:$E$28,5),IF(AND(J6&gt;89,J6&lt;93),VLOOKUP(K6,Feuil1!$A$10:$E$28,4),IF(AND(J6&gt;89,J6&lt;92),VLOOKUP(K6,Feuil1!$A$10:$E$28,3),IF(AND(J6&gt;91,J6&lt;96),VLOOKUP(K6,Feuil1!$A$10:$E$28,3),VLOOKUP(K6,Feuil1!$A$10:$E$28,2))))),IF(OR(J6="SEN",J6&lt;90),VLOOKUP(K6,Feuil1!$F$10:$J$24,5),IF(AND(J6&gt;89,J6&lt;93),VLOOKUP(K6,Feuil1!$F$10:$J$24,4),IF(AND(J6&gt;89,J6&lt;92),VLOOKUP(K6,Feuil1!$F$10:$J$24,4),IF(AND(J6&gt;89,J6&lt;96),VLOOKUP(K6,Feuil1!$F$10:$J$24,3),VLOOKUP(K6,Feuil1!$F$10:$J$24,2)))))))</f>
        <v>FC48</v>
      </c>
      <c r="Y6" s="153">
        <f>SUM(T6-K6)</f>
        <v>43.24</v>
      </c>
      <c r="Z6" s="7">
        <f>T6-HLOOKUP(X6,Feuil1!$C$1:$AU$9,2,FALSE)</f>
        <v>44</v>
      </c>
      <c r="AA6" s="7">
        <f>T6-HLOOKUP(X6,Feuil1!$C$1:$AU$9,3,FALSE)</f>
        <v>34</v>
      </c>
      <c r="AB6" s="7">
        <f>T6-HLOOKUP(X6,Feuil1!$C$1:$AU$9,4,FALSE)</f>
        <v>24</v>
      </c>
      <c r="AC6" s="7">
        <f>T6-HLOOKUP(X6,Feuil1!$C$1:$AU$9,5,FALSE)</f>
        <v>14</v>
      </c>
      <c r="AD6" s="7">
        <f>T6-HLOOKUP(X6,Feuil1!$C$1:$AU$9,6,FALSE)</f>
        <v>4</v>
      </c>
      <c r="AE6" s="7">
        <f>T6-HLOOKUP(X6,Feuil1!$C$1:$AU$9,7,FALSE)</f>
        <v>-6</v>
      </c>
      <c r="AF6" s="7">
        <f>T6-HLOOKUP(X6,Feuil1!$C$1:$AU$9,8,FALSE)</f>
        <v>-16</v>
      </c>
      <c r="AG6" s="7">
        <f>T6-HLOOKUP(X6,Feuil1!$C$1:$AU$9,9,FALSE)</f>
        <v>-911</v>
      </c>
      <c r="AO6" s="22" t="str">
        <f t="shared" si="6"/>
        <v>NAT +</v>
      </c>
    </row>
    <row r="7" spans="1:41" s="22" customFormat="1" ht="21">
      <c r="A7" s="155" t="s">
        <v>93</v>
      </c>
      <c r="B7" s="140"/>
      <c r="C7" s="49" t="s">
        <v>116</v>
      </c>
      <c r="D7" s="177">
        <v>240095</v>
      </c>
      <c r="E7" s="178" t="s">
        <v>93</v>
      </c>
      <c r="F7" s="51"/>
      <c r="G7" s="60" t="s">
        <v>122</v>
      </c>
      <c r="H7" s="179" t="s">
        <v>123</v>
      </c>
      <c r="I7" s="180" t="s">
        <v>124</v>
      </c>
      <c r="J7" s="62">
        <v>94</v>
      </c>
      <c r="K7" s="53">
        <v>69</v>
      </c>
      <c r="L7" s="209">
        <v>32</v>
      </c>
      <c r="M7" s="209">
        <v>35</v>
      </c>
      <c r="N7" s="209">
        <v>36</v>
      </c>
      <c r="O7" s="215">
        <f t="shared" si="0"/>
        <v>36</v>
      </c>
      <c r="P7" s="209">
        <v>38</v>
      </c>
      <c r="Q7" s="209">
        <v>41</v>
      </c>
      <c r="R7" s="209">
        <v>43</v>
      </c>
      <c r="S7" s="218">
        <f t="shared" si="1"/>
        <v>43</v>
      </c>
      <c r="T7" s="54">
        <f t="shared" si="2"/>
        <v>79</v>
      </c>
      <c r="U7" s="55">
        <f t="shared" si="3"/>
        <v>93.07521475517983</v>
      </c>
      <c r="V7" s="56" t="str">
        <f t="shared" si="4"/>
        <v>DEP +</v>
      </c>
      <c r="W7" s="57">
        <f t="shared" si="5"/>
        <v>14</v>
      </c>
      <c r="X7" s="146" t="str">
        <f>IF(K7="","",IF(A7="H",IF(OR(J7="SEN",J7&lt;90),VLOOKUP(K7,Feuil1!$A$10:$E$28,5),IF(AND(J7&gt;89,J7&lt;93),VLOOKUP(K7,Feuil1!$A$10:$E$28,4),IF(AND(J7&gt;89,J7&lt;92),VLOOKUP(K7,Feuil1!$A$10:$E$28,3),IF(AND(J7&gt;91,J7&lt;96),VLOOKUP(K7,Feuil1!$A$10:$E$28,3),VLOOKUP(K7,Feuil1!$A$10:$E$28,2))))),IF(OR(J7="SEN",J7&lt;90),VLOOKUP(K7,Feuil1!$F$10:$J$24,5),IF(AND(J7&gt;89,J7&lt;93),VLOOKUP(K7,Feuil1!$F$10:$J$24,4),IF(AND(J7&gt;89,J7&lt;92),VLOOKUP(K7,Feuil1!$F$10:$J$24,4),IF(AND(J7&gt;89,J7&lt;96),VLOOKUP(K7,Feuil1!$F$10:$J$24,3),VLOOKUP(K7,Feuil1!$F$10:$J$24,2)))))))</f>
        <v>FC69</v>
      </c>
      <c r="Y7" s="153">
        <f>SUM(T7-K7)</f>
        <v>10</v>
      </c>
      <c r="Z7" s="7">
        <f>T7-HLOOKUP(X7,Feuil1!$C$1:$AU$9,2,FALSE)</f>
        <v>14</v>
      </c>
      <c r="AA7" s="7">
        <f>T7-HLOOKUP(X7,Feuil1!$C$1:$AU$9,3,FALSE)</f>
        <v>-1</v>
      </c>
      <c r="AB7" s="7">
        <f>T7-HLOOKUP(X7,Feuil1!$C$1:$AU$9,4,FALSE)</f>
        <v>-16</v>
      </c>
      <c r="AC7" s="7">
        <f>T7-HLOOKUP(X7,Feuil1!$C$1:$AU$9,5,FALSE)</f>
        <v>-26</v>
      </c>
      <c r="AD7" s="7">
        <f>T7-HLOOKUP(X7,Feuil1!$C$1:$AU$9,6,FALSE)</f>
        <v>-41</v>
      </c>
      <c r="AE7" s="7">
        <f>T7-HLOOKUP(X7,Feuil1!$C$1:$AU$9,7,FALSE)</f>
        <v>-56</v>
      </c>
      <c r="AF7" s="7">
        <f>T7-HLOOKUP(X7,Feuil1!$C$1:$AU$9,8,FALSE)</f>
        <v>-66</v>
      </c>
      <c r="AG7" s="7">
        <f>T7-HLOOKUP(X7,Feuil1!$C$1:$AU$9,9,FALSE)</f>
        <v>-921</v>
      </c>
      <c r="AO7" s="22" t="str">
        <f t="shared" si="6"/>
        <v>DEP +</v>
      </c>
    </row>
    <row r="8" spans="1:41" s="22" customFormat="1" ht="21">
      <c r="A8" s="155" t="s">
        <v>94</v>
      </c>
      <c r="B8" s="140"/>
      <c r="C8" s="49" t="s">
        <v>116</v>
      </c>
      <c r="D8" s="177">
        <v>146989</v>
      </c>
      <c r="E8" s="178" t="s">
        <v>93</v>
      </c>
      <c r="F8" s="51"/>
      <c r="G8" s="60" t="s">
        <v>125</v>
      </c>
      <c r="H8" s="179" t="s">
        <v>126</v>
      </c>
      <c r="I8" s="180" t="s">
        <v>127</v>
      </c>
      <c r="J8" s="62">
        <v>93</v>
      </c>
      <c r="K8" s="53">
        <v>59.7</v>
      </c>
      <c r="L8" s="209">
        <v>63</v>
      </c>
      <c r="M8" s="209">
        <v>67</v>
      </c>
      <c r="N8" s="209">
        <v>71</v>
      </c>
      <c r="O8" s="215">
        <f t="shared" si="0"/>
        <v>71</v>
      </c>
      <c r="P8" s="209">
        <v>77</v>
      </c>
      <c r="Q8" s="209">
        <v>81</v>
      </c>
      <c r="R8" s="209">
        <v>84</v>
      </c>
      <c r="S8" s="218">
        <f t="shared" si="1"/>
        <v>84</v>
      </c>
      <c r="T8" s="54">
        <f t="shared" si="2"/>
        <v>155</v>
      </c>
      <c r="U8" s="55">
        <f t="shared" si="3"/>
        <v>228.8968476915369</v>
      </c>
      <c r="V8" s="56" t="str">
        <f t="shared" si="4"/>
        <v>FED +</v>
      </c>
      <c r="W8" s="57">
        <f t="shared" si="5"/>
        <v>10</v>
      </c>
      <c r="X8" s="146" t="str">
        <f>IF(K8="","",IF(A8="H",IF(OR(J8="SEN",J8&lt;90),VLOOKUP(K8,Feuil1!$A$10:$E$28,5),IF(AND(J8&gt;89,J8&lt;93),VLOOKUP(K8,Feuil1!$A$10:$E$28,4),IF(AND(J8&gt;89,J8&lt;92),VLOOKUP(K8,Feuil1!$A$10:$E$28,3),IF(AND(J8&gt;91,J8&lt;96),VLOOKUP(K8,Feuil1!$A$10:$E$28,3),VLOOKUP(K8,Feuil1!$A$10:$E$28,2))))),IF(OR(J8="SEN",J8&lt;90),VLOOKUP(K8,Feuil1!$F$10:$J$24,5),IF(AND(J8&gt;89,J8&lt;93),VLOOKUP(K8,Feuil1!$F$10:$J$24,4),IF(AND(J8&gt;89,J8&lt;92),VLOOKUP(K8,Feuil1!$F$10:$J$24,4),IF(AND(J8&gt;89,J8&lt;96),VLOOKUP(K8,Feuil1!$F$10:$J$24,3),VLOOKUP(K8,Feuil1!$F$10:$J$24,2)))))))</f>
        <v>C62</v>
      </c>
      <c r="Y8" s="153">
        <f>SUM(T8-(K8*2))</f>
        <v>35.599999999999994</v>
      </c>
      <c r="Z8" s="7">
        <f>T8-HLOOKUP(X8,Feuil1!$C$1:$AU$9,2,FALSE)</f>
        <v>55</v>
      </c>
      <c r="AA8" s="7">
        <f>T8-HLOOKUP(X8,Feuil1!$C$1:$AU$9,3,FALSE)</f>
        <v>40</v>
      </c>
      <c r="AB8" s="7">
        <f>T8-HLOOKUP(X8,Feuil1!$C$1:$AU$9,4,FALSE)</f>
        <v>25</v>
      </c>
      <c r="AC8" s="7">
        <f>T8-HLOOKUP(X8,Feuil1!$C$1:$AU$9,5,FALSE)</f>
        <v>10</v>
      </c>
      <c r="AD8" s="7">
        <f>T8-HLOOKUP(X8,Feuil1!$C$1:$AU$9,6,FALSE)</f>
        <v>-5</v>
      </c>
      <c r="AE8" s="7">
        <f>T8-HLOOKUP(X8,Feuil1!$C$1:$AU$9,7,FALSE)</f>
        <v>-20</v>
      </c>
      <c r="AF8" s="7">
        <f>T8-HLOOKUP(X8,Feuil1!$C$1:$AU$9,8,FALSE)</f>
        <v>-40</v>
      </c>
      <c r="AG8" s="7">
        <f>T8-HLOOKUP(X8,Feuil1!$C$1:$AU$9,9,FALSE)</f>
        <v>-845</v>
      </c>
      <c r="AO8" s="22" t="str">
        <f t="shared" si="6"/>
        <v>FED +</v>
      </c>
    </row>
    <row r="9" spans="1:41" s="22" customFormat="1" ht="21">
      <c r="A9" s="155" t="s">
        <v>94</v>
      </c>
      <c r="B9" s="140"/>
      <c r="C9" s="49" t="s">
        <v>116</v>
      </c>
      <c r="D9" s="177">
        <v>193223</v>
      </c>
      <c r="E9" s="178" t="s">
        <v>93</v>
      </c>
      <c r="F9" s="51"/>
      <c r="G9" s="60" t="s">
        <v>128</v>
      </c>
      <c r="H9" s="179" t="s">
        <v>129</v>
      </c>
      <c r="I9" s="180" t="s">
        <v>130</v>
      </c>
      <c r="J9" s="62">
        <v>94</v>
      </c>
      <c r="K9" s="53">
        <v>69.45</v>
      </c>
      <c r="L9" s="209">
        <v>95</v>
      </c>
      <c r="M9" s="209">
        <v>99</v>
      </c>
      <c r="N9" s="209">
        <v>102</v>
      </c>
      <c r="O9" s="215">
        <f t="shared" si="0"/>
        <v>102</v>
      </c>
      <c r="P9" s="209">
        <v>120</v>
      </c>
      <c r="Q9" s="209">
        <v>129</v>
      </c>
      <c r="R9" s="209">
        <v>-131</v>
      </c>
      <c r="S9" s="218">
        <f t="shared" si="1"/>
        <v>129</v>
      </c>
      <c r="T9" s="54">
        <f t="shared" si="2"/>
        <v>231</v>
      </c>
      <c r="U9" s="55">
        <f t="shared" si="3"/>
        <v>307.90155678720174</v>
      </c>
      <c r="V9" s="56" t="str">
        <f t="shared" si="4"/>
        <v>INTB +</v>
      </c>
      <c r="W9" s="57">
        <f t="shared" si="5"/>
        <v>21</v>
      </c>
      <c r="X9" s="146" t="str">
        <f>IF(K9="","",IF(A9="H",IF(OR(J9="SEN",J9&lt;90),VLOOKUP(K9,Feuil1!$A$10:$E$28,5),IF(AND(J9&gt;89,J9&lt;93),VLOOKUP(K9,Feuil1!$A$10:$E$28,4),IF(AND(J9&gt;89,J9&lt;92),VLOOKUP(K9,Feuil1!$A$10:$E$28,3),IF(AND(J9&gt;91,J9&lt;96),VLOOKUP(K9,Feuil1!$A$10:$E$28,3),VLOOKUP(K9,Feuil1!$A$10:$E$28,2))))),IF(OR(J9="SEN",J9&lt;90),VLOOKUP(K9,Feuil1!$F$10:$J$24,5),IF(AND(J9&gt;89,J9&lt;93),VLOOKUP(K9,Feuil1!$F$10:$J$24,4),IF(AND(J9&gt;89,J9&lt;92),VLOOKUP(K9,Feuil1!$F$10:$J$24,4),IF(AND(J9&gt;89,J9&lt;96),VLOOKUP(K9,Feuil1!$F$10:$J$24,3),VLOOKUP(K9,Feuil1!$F$10:$J$24,2)))))))</f>
        <v>C77</v>
      </c>
      <c r="Y9" s="153">
        <f>SUM(T9-(K9*2))</f>
        <v>92.1</v>
      </c>
      <c r="Z9" s="7">
        <f>T9-HLOOKUP(X9,Feuil1!$C$1:$AU$9,2,FALSE)</f>
        <v>106</v>
      </c>
      <c r="AA9" s="7">
        <f>T9-HLOOKUP(X9,Feuil1!$C$1:$AU$9,3,FALSE)</f>
        <v>86</v>
      </c>
      <c r="AB9" s="7">
        <f>T9-HLOOKUP(X9,Feuil1!$C$1:$AU$9,4,FALSE)</f>
        <v>66</v>
      </c>
      <c r="AC9" s="7">
        <f>T9-HLOOKUP(X9,Feuil1!$C$1:$AU$9,5,FALSE)</f>
        <v>51</v>
      </c>
      <c r="AD9" s="7">
        <f>T9-HLOOKUP(X9,Feuil1!$C$1:$AU$9,6,FALSE)</f>
        <v>36</v>
      </c>
      <c r="AE9" s="7">
        <f>T9-HLOOKUP(X9,Feuil1!$C$1:$AU$9,7,FALSE)</f>
        <v>21</v>
      </c>
      <c r="AF9" s="7">
        <f>T9-HLOOKUP(X9,Feuil1!$C$1:$AU$9,8,FALSE)</f>
        <v>-4</v>
      </c>
      <c r="AG9" s="7">
        <f>T9-HLOOKUP(X9,Feuil1!$C$1:$AU$9,9,FALSE)</f>
        <v>-769</v>
      </c>
      <c r="AO9" s="22" t="str">
        <f t="shared" si="6"/>
        <v>INTB +</v>
      </c>
    </row>
    <row r="10" spans="1:41" s="22" customFormat="1" ht="21.75" thickBot="1">
      <c r="A10" s="164" t="s">
        <v>94</v>
      </c>
      <c r="B10" s="141"/>
      <c r="C10" s="115" t="s">
        <v>116</v>
      </c>
      <c r="D10" s="181">
        <v>183839</v>
      </c>
      <c r="E10" s="182" t="s">
        <v>93</v>
      </c>
      <c r="F10" s="70"/>
      <c r="G10" s="71" t="s">
        <v>131</v>
      </c>
      <c r="H10" s="183" t="s">
        <v>132</v>
      </c>
      <c r="I10" s="184" t="s">
        <v>133</v>
      </c>
      <c r="J10" s="72">
        <v>95</v>
      </c>
      <c r="K10" s="73">
        <v>65.5</v>
      </c>
      <c r="L10" s="224">
        <v>62</v>
      </c>
      <c r="M10" s="224">
        <v>67</v>
      </c>
      <c r="N10" s="224">
        <v>70</v>
      </c>
      <c r="O10" s="220">
        <f t="shared" si="0"/>
        <v>70</v>
      </c>
      <c r="P10" s="224">
        <v>79</v>
      </c>
      <c r="Q10" s="224">
        <v>83</v>
      </c>
      <c r="R10" s="224">
        <v>85</v>
      </c>
      <c r="S10" s="226">
        <f t="shared" si="1"/>
        <v>85</v>
      </c>
      <c r="T10" s="74">
        <f t="shared" si="2"/>
        <v>155</v>
      </c>
      <c r="U10" s="75">
        <f t="shared" si="3"/>
        <v>214.5638779592618</v>
      </c>
      <c r="V10" s="76" t="str">
        <f t="shared" si="4"/>
        <v>IRG +</v>
      </c>
      <c r="W10" s="77">
        <f t="shared" si="5"/>
        <v>5</v>
      </c>
      <c r="X10" s="147" t="str">
        <f>IF(K10="","",IF(A10="H",IF(OR(J10="SEN",J10&lt;90),VLOOKUP(K10,Feuil1!$A$10:$E$28,5),IF(AND(J10&gt;89,J10&lt;93),VLOOKUP(K10,Feuil1!$A$10:$E$28,4),IF(AND(J10&gt;89,J10&lt;92),VLOOKUP(K10,Feuil1!$A$10:$E$28,3),IF(AND(J10&gt;91,J10&lt;96),VLOOKUP(K10,Feuil1!$A$10:$E$28,3),VLOOKUP(K10,Feuil1!$A$10:$E$28,2))))),IF(OR(J10="SEN",J10&lt;90),VLOOKUP(K10,Feuil1!$F$10:$J$24,5),IF(AND(J10&gt;89,J10&lt;93),VLOOKUP(K10,Feuil1!$F$10:$J$24,4),IF(AND(J10&gt;89,J10&lt;92),VLOOKUP(K10,Feuil1!$F$10:$J$24,4),IF(AND(J10&gt;89,J10&lt;96),VLOOKUP(K10,Feuil1!$F$10:$J$24,3),VLOOKUP(K10,Feuil1!$F$10:$J$24,2)))))))</f>
        <v>C69</v>
      </c>
      <c r="Y10" s="154">
        <f>SUM(T10-(K10*2))</f>
        <v>24</v>
      </c>
      <c r="Z10" s="7">
        <f>T10-HLOOKUP(X10,Feuil1!$C$1:$AU$9,2,FALSE)</f>
        <v>40</v>
      </c>
      <c r="AA10" s="7">
        <f>T10-HLOOKUP(X10,Feuil1!$C$1:$AU$9,3,FALSE)</f>
        <v>25</v>
      </c>
      <c r="AB10" s="7">
        <f>T10-HLOOKUP(X10,Feuil1!$C$1:$AU$9,4,FALSE)</f>
        <v>5</v>
      </c>
      <c r="AC10" s="7">
        <f>T10-HLOOKUP(X10,Feuil1!$C$1:$AU$9,5,FALSE)</f>
        <v>-5</v>
      </c>
      <c r="AD10" s="7">
        <f>T10-HLOOKUP(X10,Feuil1!$C$1:$AU$9,6,FALSE)</f>
        <v>-20</v>
      </c>
      <c r="AE10" s="7">
        <f>T10-HLOOKUP(X10,Feuil1!$C$1:$AU$9,7,FALSE)</f>
        <v>-35</v>
      </c>
      <c r="AF10" s="7">
        <f>T10-HLOOKUP(X10,Feuil1!$C$1:$AU$9,8,FALSE)</f>
        <v>-60</v>
      </c>
      <c r="AG10" s="7">
        <f>T10-HLOOKUP(X10,Feuil1!$C$1:$AU$9,9,FALSE)</f>
        <v>-845</v>
      </c>
      <c r="AO10" s="22" t="str">
        <f t="shared" si="6"/>
        <v>IRG +</v>
      </c>
    </row>
    <row r="11" spans="1:33" s="22" customFormat="1" ht="24" thickTop="1">
      <c r="A11" s="162"/>
      <c r="B11" s="264" t="s">
        <v>97</v>
      </c>
      <c r="C11" s="265"/>
      <c r="D11" s="265"/>
      <c r="E11" s="265"/>
      <c r="F11" s="266"/>
      <c r="G11" s="267" t="s">
        <v>98</v>
      </c>
      <c r="H11" s="268"/>
      <c r="I11" s="160">
        <f>SUM(Y12:Y17)</f>
        <v>283.18</v>
      </c>
      <c r="J11" s="229" t="s">
        <v>215</v>
      </c>
      <c r="K11" s="100"/>
      <c r="L11" s="101"/>
      <c r="M11" s="101"/>
      <c r="N11" s="101"/>
      <c r="O11" s="102"/>
      <c r="P11" s="101"/>
      <c r="Q11" s="101"/>
      <c r="R11" s="101"/>
      <c r="S11" s="103"/>
      <c r="T11" s="104"/>
      <c r="U11" s="236" t="s">
        <v>209</v>
      </c>
      <c r="V11" s="237"/>
      <c r="W11" s="237"/>
      <c r="X11" s="151"/>
      <c r="Y11" s="212">
        <f>SUM(Y12:Y14)</f>
        <v>162.78</v>
      </c>
      <c r="Z11" s="7"/>
      <c r="AA11" s="7"/>
      <c r="AB11" s="7"/>
      <c r="AC11" s="7"/>
      <c r="AD11" s="7"/>
      <c r="AE11" s="7"/>
      <c r="AF11" s="7"/>
      <c r="AG11" s="7"/>
    </row>
    <row r="12" spans="1:41" s="22" customFormat="1" ht="21">
      <c r="A12" s="155" t="s">
        <v>93</v>
      </c>
      <c r="B12" s="142"/>
      <c r="C12" s="79" t="s">
        <v>99</v>
      </c>
      <c r="D12" s="166">
        <v>191152</v>
      </c>
      <c r="E12" s="80" t="s">
        <v>93</v>
      </c>
      <c r="F12" s="81"/>
      <c r="G12" s="201" t="s">
        <v>100</v>
      </c>
      <c r="H12" s="167" t="s">
        <v>101</v>
      </c>
      <c r="I12" s="204" t="s">
        <v>102</v>
      </c>
      <c r="J12" s="78">
        <v>94</v>
      </c>
      <c r="K12" s="92">
        <v>50.93</v>
      </c>
      <c r="L12" s="211">
        <v>37</v>
      </c>
      <c r="M12" s="211">
        <v>40</v>
      </c>
      <c r="N12" s="213">
        <v>-42</v>
      </c>
      <c r="O12" s="214">
        <f>IF(K12="","",IF(MAXA(L12:N12)&lt;=0,0,MAXA(L12:N12)))</f>
        <v>40</v>
      </c>
      <c r="P12" s="211">
        <v>49</v>
      </c>
      <c r="Q12" s="211">
        <v>53</v>
      </c>
      <c r="R12" s="211">
        <v>55</v>
      </c>
      <c r="S12" s="217">
        <f aca="true" t="shared" si="7" ref="S12:S38">IF(K12="","",IF(MAXA(P12:R12)&lt;=0,0,MAXA(P12:R12)))</f>
        <v>55</v>
      </c>
      <c r="T12" s="93">
        <f>IF(K12="","",IF(OR(O12=0,S12=0),0,O12+S12))</f>
        <v>95</v>
      </c>
      <c r="U12" s="94">
        <f>IF(K12="","",IF(A12="H",10^(0.784780654*LOG(K12/173.961)^2)*T12,IF(A12="F",10^(1.056683941*LOG(K12/125.441)^2)*T12,"")))</f>
        <v>137.92902336117285</v>
      </c>
      <c r="V12" s="95" t="str">
        <f>IF(K12="","",AO12)</f>
        <v>NAT +</v>
      </c>
      <c r="W12" s="96">
        <f>IF(K12="","",IF(AG12&gt;=0,AG12,IF(AF12&gt;=0,AF12,IF(AE12&gt;=0,AE12,IF(AD12&gt;=0,AD12,IF(AC12&gt;=0,AC12,IF(AB12&gt;=0,AB12,IF(AA12&gt;=0,AA12,Z12))))))))</f>
        <v>0</v>
      </c>
      <c r="X12" s="145" t="str">
        <f>IF(K12="","",IF(A12="H",IF(OR(J12="SEN",J12&lt;90),VLOOKUP(K12,Feuil1!$A$10:$E$28,5),IF(AND(J12&gt;89,J12&lt;93),VLOOKUP(K12,Feuil1!$A$10:$E$28,4),IF(AND(J12&gt;89,J12&lt;92),VLOOKUP(K12,Feuil1!$A$10:$E$28,3),IF(AND(J12&gt;91,J12&lt;96),VLOOKUP(K12,Feuil1!$A$10:$E$28,3),VLOOKUP(K12,Feuil1!$A$10:$E$28,2))))),IF(OR(J12="SEN",J12&lt;90),VLOOKUP(K12,Feuil1!$F$10:$J$24,5),IF(AND(J12&gt;89,J12&lt;93),VLOOKUP(K12,Feuil1!$F$10:$J$24,4),IF(AND(J12&gt;89,J12&lt;92),VLOOKUP(K12,Feuil1!$F$10:$J$24,4),IF(AND(J12&gt;89,J12&lt;96),VLOOKUP(K12,Feuil1!$F$10:$J$24,3),VLOOKUP(K12,Feuil1!$F$10:$J$24,2)))))))</f>
        <v>FC53</v>
      </c>
      <c r="Y12" s="152">
        <f>SUM(T12-K12)</f>
        <v>44.07</v>
      </c>
      <c r="Z12" s="7">
        <f>T12-HLOOKUP(X12,Feuil1!$C$1:$AU$9,2,FALSE)</f>
        <v>45</v>
      </c>
      <c r="AA12" s="7">
        <f>T12-HLOOKUP(X12,Feuil1!$C$1:$AU$9,3,FALSE)</f>
        <v>30</v>
      </c>
      <c r="AB12" s="7">
        <f>T12-HLOOKUP(X12,Feuil1!$C$1:$AU$9,4,FALSE)</f>
        <v>20</v>
      </c>
      <c r="AC12" s="7">
        <f>T12-HLOOKUP(X12,Feuil1!$C$1:$AU$9,5,FALSE)</f>
        <v>10</v>
      </c>
      <c r="AD12" s="7">
        <f>T12-HLOOKUP(X12,Feuil1!$C$1:$AU$9,6,FALSE)</f>
        <v>0</v>
      </c>
      <c r="AE12" s="7">
        <f>T12-HLOOKUP(X12,Feuil1!$C$1:$AU$9,7,FALSE)</f>
        <v>-10</v>
      </c>
      <c r="AF12" s="7">
        <f>T12-HLOOKUP(X12,Feuil1!$C$1:$AU$9,8,FALSE)</f>
        <v>-20</v>
      </c>
      <c r="AG12" s="7">
        <f>T12-HLOOKUP(X12,Feuil1!$C$1:$AU$9,9,FALSE)</f>
        <v>-905</v>
      </c>
      <c r="AO12" s="22" t="str">
        <f>IF(AG12&gt;=0,$AG$3,IF(AF12&gt;=0,$AF$3,IF(AE12&gt;=0,$AE$3,IF(AD12&gt;=0,$AD$3,IF(AC12&gt;=0,$AC$3,IF(AB12&gt;=0,$AB$3,IF(AA12&gt;=0,$AA$3,IF(Z12&gt;=0,$Z$3,$AH$3))))))))</f>
        <v>NAT +</v>
      </c>
    </row>
    <row r="13" spans="1:41" s="22" customFormat="1" ht="21">
      <c r="A13" s="155" t="s">
        <v>93</v>
      </c>
      <c r="B13" s="140"/>
      <c r="C13" s="49" t="s">
        <v>99</v>
      </c>
      <c r="D13" s="168">
        <v>176279</v>
      </c>
      <c r="E13" s="50" t="s">
        <v>93</v>
      </c>
      <c r="F13" s="51"/>
      <c r="G13" s="202" t="s">
        <v>103</v>
      </c>
      <c r="H13" s="169" t="s">
        <v>104</v>
      </c>
      <c r="I13" s="205" t="s">
        <v>105</v>
      </c>
      <c r="J13" s="62">
        <v>93</v>
      </c>
      <c r="K13" s="53">
        <v>62.02</v>
      </c>
      <c r="L13" s="209">
        <v>55</v>
      </c>
      <c r="M13" s="200">
        <v>-60</v>
      </c>
      <c r="N13" s="200">
        <v>-60</v>
      </c>
      <c r="O13" s="215">
        <f aca="true" t="shared" si="8" ref="O13:O38">IF(K13="","",IF(MAXA(L13:N13)&lt;=0,0,MAXA(L13:N13)))</f>
        <v>55</v>
      </c>
      <c r="P13" s="209">
        <v>64</v>
      </c>
      <c r="Q13" s="209">
        <v>68</v>
      </c>
      <c r="R13" s="209">
        <v>71</v>
      </c>
      <c r="S13" s="218">
        <f t="shared" si="7"/>
        <v>71</v>
      </c>
      <c r="T13" s="54">
        <f aca="true" t="shared" si="9" ref="T13:T38">IF(K13="","",IF(OR(O13=0,S13=0),0,O13+S13))</f>
        <v>126</v>
      </c>
      <c r="U13" s="55">
        <f aca="true" t="shared" si="10" ref="U13:U38">IF(K13="","",IF(A13="H",10^(0.784780654*LOG(K13/173.961)^2)*T13,IF(A13="F",10^(1.056683941*LOG(K13/125.441)^2)*T13,"")))</f>
        <v>158.21751225035916</v>
      </c>
      <c r="V13" s="56" t="str">
        <f aca="true" t="shared" si="11" ref="V13:V38">IF(K13="","",AO13)</f>
        <v>INTB +</v>
      </c>
      <c r="W13" s="57">
        <f aca="true" t="shared" si="12" ref="W13:W38">IF(K13="","",IF(AG13&gt;=0,AG13,IF(AF13&gt;=0,AF13,IF(AE13&gt;=0,AE13,IF(AD13&gt;=0,AD13,IF(AC13&gt;=0,AC13,IF(AB13&gt;=0,AB13,IF(AA13&gt;=0,AA13,Z13))))))))</f>
        <v>1</v>
      </c>
      <c r="X13" s="146" t="str">
        <f>IF(K13="","",IF(A13="H",IF(OR(J13="SEN",J13&lt;90),VLOOKUP(K13,Feuil1!$A$10:$E$28,5),IF(AND(J13&gt;89,J13&lt;93),VLOOKUP(K13,Feuil1!$A$10:$E$28,4),IF(AND(J13&gt;89,J13&lt;92),VLOOKUP(K13,Feuil1!$A$10:$E$28,3),IF(AND(J13&gt;91,J13&lt;96),VLOOKUP(K13,Feuil1!$A$10:$E$28,3),VLOOKUP(K13,Feuil1!$A$10:$E$28,2))))),IF(OR(J13="SEN",J13&lt;90),VLOOKUP(K13,Feuil1!$F$10:$J$24,5),IF(AND(J13&gt;89,J13&lt;93),VLOOKUP(K13,Feuil1!$F$10:$J$24,4),IF(AND(J13&gt;89,J13&lt;92),VLOOKUP(K13,Feuil1!$F$10:$J$24,4),IF(AND(J13&gt;89,J13&lt;96),VLOOKUP(K13,Feuil1!$F$10:$J$24,3),VLOOKUP(K13,Feuil1!$F$10:$J$24,2)))))))</f>
        <v>FC63</v>
      </c>
      <c r="Y13" s="153">
        <f>SUM(T13-K13)</f>
        <v>63.98</v>
      </c>
      <c r="Z13" s="7">
        <f>T13-HLOOKUP(X13,Feuil1!$C$1:$AU$9,2,FALSE)</f>
        <v>66</v>
      </c>
      <c r="AA13" s="7">
        <f>T13-HLOOKUP(X13,Feuil1!$C$1:$AU$9,3,FALSE)</f>
        <v>51</v>
      </c>
      <c r="AB13" s="7">
        <f>T13-HLOOKUP(X13,Feuil1!$C$1:$AU$9,4,FALSE)</f>
        <v>41</v>
      </c>
      <c r="AC13" s="7">
        <f>T13-HLOOKUP(X13,Feuil1!$C$1:$AU$9,5,FALSE)</f>
        <v>31</v>
      </c>
      <c r="AD13" s="7">
        <f>T13-HLOOKUP(X13,Feuil1!$C$1:$AU$9,6,FALSE)</f>
        <v>16</v>
      </c>
      <c r="AE13" s="7">
        <f>T13-HLOOKUP(X13,Feuil1!$C$1:$AU$9,7,FALSE)</f>
        <v>1</v>
      </c>
      <c r="AF13" s="7">
        <f>T13-HLOOKUP(X13,Feuil1!$C$1:$AU$9,8,FALSE)</f>
        <v>-9</v>
      </c>
      <c r="AG13" s="7">
        <f>T13-HLOOKUP(X13,Feuil1!$C$1:$AU$9,9,FALSE)</f>
        <v>-874</v>
      </c>
      <c r="AO13" s="22" t="str">
        <f aca="true" t="shared" si="13" ref="AO13:AO38">IF(AG13&gt;=0,$AG$3,IF(AF13&gt;=0,$AF$3,IF(AE13&gt;=0,$AE$3,IF(AD13&gt;=0,$AD$3,IF(AC13&gt;=0,$AC$3,IF(AB13&gt;=0,$AB$3,IF(AA13&gt;=0,$AA$3,IF(Z13&gt;=0,$Z$3,$AH$3))))))))</f>
        <v>INTB +</v>
      </c>
    </row>
    <row r="14" spans="1:41" s="23" customFormat="1" ht="21">
      <c r="A14" s="155" t="s">
        <v>93</v>
      </c>
      <c r="B14" s="140"/>
      <c r="C14" s="49" t="s">
        <v>99</v>
      </c>
      <c r="D14" s="168">
        <v>206896</v>
      </c>
      <c r="E14" s="50" t="s">
        <v>93</v>
      </c>
      <c r="F14" s="51"/>
      <c r="G14" s="202" t="s">
        <v>106</v>
      </c>
      <c r="H14" s="169" t="s">
        <v>107</v>
      </c>
      <c r="I14" s="205" t="s">
        <v>108</v>
      </c>
      <c r="J14" s="62">
        <v>94</v>
      </c>
      <c r="K14" s="53">
        <v>53.27</v>
      </c>
      <c r="L14" s="209">
        <v>42</v>
      </c>
      <c r="M14" s="209">
        <v>46</v>
      </c>
      <c r="N14" s="200">
        <v>-48</v>
      </c>
      <c r="O14" s="215">
        <f t="shared" si="8"/>
        <v>46</v>
      </c>
      <c r="P14" s="209">
        <v>56</v>
      </c>
      <c r="Q14" s="209">
        <v>60</v>
      </c>
      <c r="R14" s="209">
        <v>62</v>
      </c>
      <c r="S14" s="218">
        <f t="shared" si="7"/>
        <v>62</v>
      </c>
      <c r="T14" s="54">
        <f t="shared" si="9"/>
        <v>108</v>
      </c>
      <c r="U14" s="55">
        <f t="shared" si="10"/>
        <v>151.22303629939944</v>
      </c>
      <c r="V14" s="56" t="str">
        <f t="shared" si="11"/>
        <v>NAT +</v>
      </c>
      <c r="W14" s="57">
        <f t="shared" si="12"/>
        <v>8</v>
      </c>
      <c r="X14" s="146" t="str">
        <f>IF(K14="","",IF(A14="H",IF(OR(J14="SEN",J14&lt;90),VLOOKUP(K14,Feuil1!$A$10:$E$28,5),IF(AND(J14&gt;89,J14&lt;93),VLOOKUP(K14,Feuil1!$A$10:$E$28,4),IF(AND(J14&gt;89,J14&lt;92),VLOOKUP(K14,Feuil1!$A$10:$E$28,3),IF(AND(J14&gt;91,J14&lt;96),VLOOKUP(K14,Feuil1!$A$10:$E$28,3),VLOOKUP(K14,Feuil1!$A$10:$E$28,2))))),IF(OR(J14="SEN",J14&lt;90),VLOOKUP(K14,Feuil1!$F$10:$J$24,5),IF(AND(J14&gt;89,J14&lt;93),VLOOKUP(K14,Feuil1!$F$10:$J$24,4),IF(AND(J14&gt;89,J14&lt;92),VLOOKUP(K14,Feuil1!$F$10:$J$24,4),IF(AND(J14&gt;89,J14&lt;96),VLOOKUP(K14,Feuil1!$F$10:$J$24,3),VLOOKUP(K14,Feuil1!$F$10:$J$24,2)))))))</f>
        <v>FC58</v>
      </c>
      <c r="Y14" s="153">
        <f>SUM(T14-K14)</f>
        <v>54.73</v>
      </c>
      <c r="Z14" s="7">
        <f>T14-HLOOKUP(X14,Feuil1!$C$1:$AU$9,2,FALSE)</f>
        <v>53</v>
      </c>
      <c r="AA14" s="7">
        <f>T14-HLOOKUP(X14,Feuil1!$C$1:$AU$9,3,FALSE)</f>
        <v>38</v>
      </c>
      <c r="AB14" s="7">
        <f>T14-HLOOKUP(X14,Feuil1!$C$1:$AU$9,4,FALSE)</f>
        <v>28</v>
      </c>
      <c r="AC14" s="7">
        <f>T14-HLOOKUP(X14,Feuil1!$C$1:$AU$9,5,FALSE)</f>
        <v>18</v>
      </c>
      <c r="AD14" s="7">
        <f>T14-HLOOKUP(X14,Feuil1!$C$1:$AU$9,6,FALSE)</f>
        <v>8</v>
      </c>
      <c r="AE14" s="7">
        <f>T14-HLOOKUP(X14,Feuil1!$C$1:$AU$9,7,FALSE)</f>
        <v>-7</v>
      </c>
      <c r="AF14" s="7">
        <f>T14-HLOOKUP(X14,Feuil1!$C$1:$AU$9,8,FALSE)</f>
        <v>-17</v>
      </c>
      <c r="AG14" s="7">
        <f>T14-HLOOKUP(X14,Feuil1!$C$1:$AU$9,9,FALSE)</f>
        <v>-892</v>
      </c>
      <c r="AO14" s="22" t="str">
        <f t="shared" si="13"/>
        <v>NAT +</v>
      </c>
    </row>
    <row r="15" spans="1:41" s="22" customFormat="1" ht="21">
      <c r="A15" s="155" t="s">
        <v>94</v>
      </c>
      <c r="B15" s="140"/>
      <c r="C15" s="49" t="s">
        <v>99</v>
      </c>
      <c r="D15" s="170">
        <v>166358</v>
      </c>
      <c r="E15" s="50" t="s">
        <v>93</v>
      </c>
      <c r="F15" s="51"/>
      <c r="G15" s="202" t="s">
        <v>109</v>
      </c>
      <c r="H15" s="169" t="s">
        <v>110</v>
      </c>
      <c r="I15" s="205" t="s">
        <v>102</v>
      </c>
      <c r="J15" s="62">
        <v>94</v>
      </c>
      <c r="K15" s="53">
        <v>67.52</v>
      </c>
      <c r="L15" s="209">
        <v>62</v>
      </c>
      <c r="M15" s="209">
        <v>66</v>
      </c>
      <c r="N15" s="200">
        <v>-68</v>
      </c>
      <c r="O15" s="215">
        <f t="shared" si="8"/>
        <v>66</v>
      </c>
      <c r="P15" s="200">
        <v>-83</v>
      </c>
      <c r="Q15" s="209">
        <v>83</v>
      </c>
      <c r="R15" s="209">
        <v>85</v>
      </c>
      <c r="S15" s="218">
        <f t="shared" si="7"/>
        <v>85</v>
      </c>
      <c r="T15" s="54">
        <f t="shared" si="9"/>
        <v>151</v>
      </c>
      <c r="U15" s="55">
        <f t="shared" si="10"/>
        <v>204.9063584046986</v>
      </c>
      <c r="V15" s="56" t="str">
        <f t="shared" si="11"/>
        <v>IRG +</v>
      </c>
      <c r="W15" s="57">
        <f t="shared" si="12"/>
        <v>1</v>
      </c>
      <c r="X15" s="146" t="str">
        <f>IF(K15="","",IF(A15="H",IF(OR(J15="SEN",J15&lt;90),VLOOKUP(K15,Feuil1!$A$10:$E$28,5),IF(AND(J15&gt;89,J15&lt;93),VLOOKUP(K15,Feuil1!$A$10:$E$28,4),IF(AND(J15&gt;89,J15&lt;92),VLOOKUP(K15,Feuil1!$A$10:$E$28,3),IF(AND(J15&gt;91,J15&lt;96),VLOOKUP(K15,Feuil1!$A$10:$E$28,3),VLOOKUP(K15,Feuil1!$A$10:$E$28,2))))),IF(OR(J15="SEN",J15&lt;90),VLOOKUP(K15,Feuil1!$F$10:$J$24,5),IF(AND(J15&gt;89,J15&lt;93),VLOOKUP(K15,Feuil1!$F$10:$J$24,4),IF(AND(J15&gt;89,J15&lt;92),VLOOKUP(K15,Feuil1!$F$10:$J$24,4),IF(AND(J15&gt;89,J15&lt;96),VLOOKUP(K15,Feuil1!$F$10:$J$24,3),VLOOKUP(K15,Feuil1!$F$10:$J$24,2)))))))</f>
        <v>C69</v>
      </c>
      <c r="Y15" s="153">
        <f>SUM(T15-(K15*2))</f>
        <v>15.960000000000008</v>
      </c>
      <c r="Z15" s="7">
        <f>T15-HLOOKUP(X15,Feuil1!$C$1:$AU$9,2,FALSE)</f>
        <v>36</v>
      </c>
      <c r="AA15" s="7">
        <f>T15-HLOOKUP(X15,Feuil1!$C$1:$AU$9,3,FALSE)</f>
        <v>21</v>
      </c>
      <c r="AB15" s="7">
        <f>T15-HLOOKUP(X15,Feuil1!$C$1:$AU$9,4,FALSE)</f>
        <v>1</v>
      </c>
      <c r="AC15" s="7">
        <f>T15-HLOOKUP(X15,Feuil1!$C$1:$AU$9,5,FALSE)</f>
        <v>-9</v>
      </c>
      <c r="AD15" s="7">
        <f>T15-HLOOKUP(X15,Feuil1!$C$1:$AU$9,6,FALSE)</f>
        <v>-24</v>
      </c>
      <c r="AE15" s="7">
        <f>T15-HLOOKUP(X15,Feuil1!$C$1:$AU$9,7,FALSE)</f>
        <v>-39</v>
      </c>
      <c r="AF15" s="7">
        <f>T15-HLOOKUP(X15,Feuil1!$C$1:$AU$9,8,FALSE)</f>
        <v>-64</v>
      </c>
      <c r="AG15" s="7">
        <f>T15-HLOOKUP(X15,Feuil1!$C$1:$AU$9,9,FALSE)</f>
        <v>-849</v>
      </c>
      <c r="AO15" s="22" t="str">
        <f t="shared" si="13"/>
        <v>IRG +</v>
      </c>
    </row>
    <row r="16" spans="1:41" s="22" customFormat="1" ht="21">
      <c r="A16" s="155" t="s">
        <v>94</v>
      </c>
      <c r="B16" s="140"/>
      <c r="C16" s="49" t="s">
        <v>99</v>
      </c>
      <c r="D16" s="168">
        <v>107890</v>
      </c>
      <c r="E16" s="50" t="s">
        <v>93</v>
      </c>
      <c r="F16" s="51"/>
      <c r="G16" s="202" t="s">
        <v>111</v>
      </c>
      <c r="H16" s="169" t="s">
        <v>110</v>
      </c>
      <c r="I16" s="205" t="s">
        <v>112</v>
      </c>
      <c r="J16" s="62">
        <v>93</v>
      </c>
      <c r="K16" s="53">
        <v>76.9</v>
      </c>
      <c r="L16" s="209">
        <v>70</v>
      </c>
      <c r="M16" s="209">
        <v>75</v>
      </c>
      <c r="N16" s="209">
        <v>77</v>
      </c>
      <c r="O16" s="215">
        <f t="shared" si="8"/>
        <v>77</v>
      </c>
      <c r="P16" s="209">
        <v>89</v>
      </c>
      <c r="Q16" s="209">
        <v>93</v>
      </c>
      <c r="R16" s="209">
        <v>96</v>
      </c>
      <c r="S16" s="218">
        <f t="shared" si="7"/>
        <v>96</v>
      </c>
      <c r="T16" s="54">
        <f t="shared" si="9"/>
        <v>173</v>
      </c>
      <c r="U16" s="55">
        <f t="shared" si="10"/>
        <v>217.1120380174713</v>
      </c>
      <c r="V16" s="56" t="str">
        <f t="shared" si="11"/>
        <v>IRG +</v>
      </c>
      <c r="W16" s="57">
        <f t="shared" si="12"/>
        <v>8</v>
      </c>
      <c r="X16" s="146" t="str">
        <f>IF(K16="","",IF(A16="H",IF(OR(J16="SEN",J16&lt;90),VLOOKUP(K16,Feuil1!$A$10:$E$28,5),IF(AND(J16&gt;89,J16&lt;93),VLOOKUP(K16,Feuil1!$A$10:$E$28,4),IF(AND(J16&gt;89,J16&lt;92),VLOOKUP(K16,Feuil1!$A$10:$E$28,3),IF(AND(J16&gt;91,J16&lt;96),VLOOKUP(K16,Feuil1!$A$10:$E$28,3),VLOOKUP(K16,Feuil1!$A$10:$E$28,2))))),IF(OR(J16="SEN",J16&lt;90),VLOOKUP(K16,Feuil1!$F$10:$J$24,5),IF(AND(J16&gt;89,J16&lt;93),VLOOKUP(K16,Feuil1!$F$10:$J$24,4),IF(AND(J16&gt;89,J16&lt;92),VLOOKUP(K16,Feuil1!$F$10:$J$24,4),IF(AND(J16&gt;89,J16&lt;96),VLOOKUP(K16,Feuil1!$F$10:$J$24,3),VLOOKUP(K16,Feuil1!$F$10:$J$24,2)))))))</f>
        <v>C77</v>
      </c>
      <c r="Y16" s="153">
        <f>SUM(T16-(K16*2))</f>
        <v>19.19999999999999</v>
      </c>
      <c r="Z16" s="7">
        <f>T16-HLOOKUP(X16,Feuil1!$C$1:$AU$9,2,FALSE)</f>
        <v>48</v>
      </c>
      <c r="AA16" s="7">
        <f>T16-HLOOKUP(X16,Feuil1!$C$1:$AU$9,3,FALSE)</f>
        <v>28</v>
      </c>
      <c r="AB16" s="7">
        <f>T16-HLOOKUP(X16,Feuil1!$C$1:$AU$9,4,FALSE)</f>
        <v>8</v>
      </c>
      <c r="AC16" s="7">
        <f>T16-HLOOKUP(X16,Feuil1!$C$1:$AU$9,5,FALSE)</f>
        <v>-7</v>
      </c>
      <c r="AD16" s="7">
        <f>T16-HLOOKUP(X16,Feuil1!$C$1:$AU$9,6,FALSE)</f>
        <v>-22</v>
      </c>
      <c r="AE16" s="7">
        <f>T16-HLOOKUP(X16,Feuil1!$C$1:$AU$9,7,FALSE)</f>
        <v>-37</v>
      </c>
      <c r="AF16" s="7">
        <f>T16-HLOOKUP(X16,Feuil1!$C$1:$AU$9,8,FALSE)</f>
        <v>-62</v>
      </c>
      <c r="AG16" s="7">
        <f>T16-HLOOKUP(X16,Feuil1!$C$1:$AU$9,9,FALSE)</f>
        <v>-827</v>
      </c>
      <c r="AO16" s="22" t="str">
        <f t="shared" si="13"/>
        <v>IRG +</v>
      </c>
    </row>
    <row r="17" spans="1:41" s="22" customFormat="1" ht="21.75" thickBot="1">
      <c r="A17" s="164" t="s">
        <v>94</v>
      </c>
      <c r="B17" s="141"/>
      <c r="C17" s="68" t="s">
        <v>99</v>
      </c>
      <c r="D17" s="171">
        <v>122522</v>
      </c>
      <c r="E17" s="43" t="s">
        <v>93</v>
      </c>
      <c r="F17" s="70"/>
      <c r="G17" s="203" t="s">
        <v>113</v>
      </c>
      <c r="H17" s="172" t="s">
        <v>114</v>
      </c>
      <c r="I17" s="206" t="s">
        <v>115</v>
      </c>
      <c r="J17" s="72">
        <v>93</v>
      </c>
      <c r="K17" s="73">
        <v>68.38</v>
      </c>
      <c r="L17" s="224">
        <v>92</v>
      </c>
      <c r="M17" s="224">
        <v>96</v>
      </c>
      <c r="N17" s="224">
        <v>98</v>
      </c>
      <c r="O17" s="220">
        <f t="shared" si="8"/>
        <v>98</v>
      </c>
      <c r="P17" s="224">
        <v>116</v>
      </c>
      <c r="Q17" s="224">
        <v>121</v>
      </c>
      <c r="R17" s="224">
        <v>124</v>
      </c>
      <c r="S17" s="226">
        <f t="shared" si="7"/>
        <v>124</v>
      </c>
      <c r="T17" s="74">
        <f t="shared" si="9"/>
        <v>222</v>
      </c>
      <c r="U17" s="75">
        <f t="shared" si="10"/>
        <v>298.81965816732634</v>
      </c>
      <c r="V17" s="76" t="str">
        <f t="shared" si="11"/>
        <v>INTA +</v>
      </c>
      <c r="W17" s="77">
        <f t="shared" si="12"/>
        <v>7</v>
      </c>
      <c r="X17" s="147" t="str">
        <f>IF(K17="","",IF(A17="H",IF(OR(J17="SEN",J17&lt;90),VLOOKUP(K17,Feuil1!$A$10:$E$28,5),IF(AND(J17&gt;89,J17&lt;93),VLOOKUP(K17,Feuil1!$A$10:$E$28,4),IF(AND(J17&gt;89,J17&lt;92),VLOOKUP(K17,Feuil1!$A$10:$E$28,3),IF(AND(J17&gt;91,J17&lt;96),VLOOKUP(K17,Feuil1!$A$10:$E$28,3),VLOOKUP(K17,Feuil1!$A$10:$E$28,2))))),IF(OR(J17="SEN",J17&lt;90),VLOOKUP(K17,Feuil1!$F$10:$J$24,5),IF(AND(J17&gt;89,J17&lt;93),VLOOKUP(K17,Feuil1!$F$10:$J$24,4),IF(AND(J17&gt;89,J17&lt;92),VLOOKUP(K17,Feuil1!$F$10:$J$24,4),IF(AND(J17&gt;89,J17&lt;96),VLOOKUP(K17,Feuil1!$F$10:$J$24,3),VLOOKUP(K17,Feuil1!$F$10:$J$24,2)))))))</f>
        <v>C69</v>
      </c>
      <c r="Y17" s="154">
        <f>SUM(T17-(K17*2))</f>
        <v>85.24000000000001</v>
      </c>
      <c r="Z17" s="7">
        <f>T17-HLOOKUP(X17,Feuil1!$C$1:$AU$9,2,FALSE)</f>
        <v>107</v>
      </c>
      <c r="AA17" s="7">
        <f>T17-HLOOKUP(X17,Feuil1!$C$1:$AU$9,3,FALSE)</f>
        <v>92</v>
      </c>
      <c r="AB17" s="7">
        <f>T17-HLOOKUP(X17,Feuil1!$C$1:$AU$9,4,FALSE)</f>
        <v>72</v>
      </c>
      <c r="AC17" s="7">
        <f>T17-HLOOKUP(X17,Feuil1!$C$1:$AU$9,5,FALSE)</f>
        <v>62</v>
      </c>
      <c r="AD17" s="7">
        <f>T17-HLOOKUP(X17,Feuil1!$C$1:$AU$9,6,FALSE)</f>
        <v>47</v>
      </c>
      <c r="AE17" s="7">
        <f>T17-HLOOKUP(X17,Feuil1!$C$1:$AU$9,7,FALSE)</f>
        <v>32</v>
      </c>
      <c r="AF17" s="7">
        <f>T17-HLOOKUP(X17,Feuil1!$C$1:$AU$9,8,FALSE)</f>
        <v>7</v>
      </c>
      <c r="AG17" s="7">
        <f>T17-HLOOKUP(X17,Feuil1!$C$1:$AU$9,9,FALSE)</f>
        <v>-778</v>
      </c>
      <c r="AO17" s="22" t="str">
        <f t="shared" si="13"/>
        <v>INTA +</v>
      </c>
    </row>
    <row r="18" spans="1:33" s="22" customFormat="1" ht="24" thickTop="1">
      <c r="A18" s="163"/>
      <c r="B18" s="231" t="s">
        <v>95</v>
      </c>
      <c r="C18" s="232"/>
      <c r="D18" s="232"/>
      <c r="E18" s="232"/>
      <c r="F18" s="233"/>
      <c r="G18" s="269" t="s">
        <v>135</v>
      </c>
      <c r="H18" s="235"/>
      <c r="I18" s="161">
        <f>SUM(Y19:Y24)</f>
        <v>258.49</v>
      </c>
      <c r="J18" s="228" t="s">
        <v>213</v>
      </c>
      <c r="K18" s="106"/>
      <c r="L18" s="208"/>
      <c r="M18" s="208"/>
      <c r="N18" s="208"/>
      <c r="O18" s="107"/>
      <c r="P18" s="208"/>
      <c r="Q18" s="208"/>
      <c r="R18" s="208"/>
      <c r="S18" s="108"/>
      <c r="T18" s="109"/>
      <c r="U18" s="236" t="s">
        <v>209</v>
      </c>
      <c r="V18" s="237"/>
      <c r="W18" s="237"/>
      <c r="X18" s="151"/>
      <c r="Y18" s="212">
        <f>SUM(Y19:Y21)</f>
        <v>98.47</v>
      </c>
      <c r="Z18" s="7"/>
      <c r="AA18" s="7"/>
      <c r="AB18" s="7"/>
      <c r="AC18" s="7"/>
      <c r="AD18" s="7"/>
      <c r="AE18" s="7"/>
      <c r="AF18" s="7"/>
      <c r="AG18" s="7"/>
    </row>
    <row r="19" spans="1:41" s="22" customFormat="1" ht="21">
      <c r="A19" s="155" t="s">
        <v>93</v>
      </c>
      <c r="B19" s="143"/>
      <c r="C19" s="79" t="s">
        <v>136</v>
      </c>
      <c r="D19" s="185">
        <v>127621</v>
      </c>
      <c r="E19" s="80" t="s">
        <v>93</v>
      </c>
      <c r="F19" s="81"/>
      <c r="G19" s="105" t="s">
        <v>137</v>
      </c>
      <c r="H19" s="110" t="s">
        <v>138</v>
      </c>
      <c r="I19" s="176" t="s">
        <v>139</v>
      </c>
      <c r="J19" s="78">
        <v>94</v>
      </c>
      <c r="K19" s="83">
        <v>72.9</v>
      </c>
      <c r="L19" s="210">
        <v>50</v>
      </c>
      <c r="M19" s="210">
        <v>53</v>
      </c>
      <c r="N19" s="199">
        <v>-55</v>
      </c>
      <c r="O19" s="216">
        <f t="shared" si="8"/>
        <v>53</v>
      </c>
      <c r="P19" s="210">
        <v>55</v>
      </c>
      <c r="Q19" s="210">
        <v>60</v>
      </c>
      <c r="R19" s="210">
        <v>-63</v>
      </c>
      <c r="S19" s="219">
        <f t="shared" si="7"/>
        <v>60</v>
      </c>
      <c r="T19" s="84">
        <f t="shared" si="9"/>
        <v>113</v>
      </c>
      <c r="U19" s="85">
        <f t="shared" si="10"/>
        <v>129.35640820090424</v>
      </c>
      <c r="V19" s="86" t="str">
        <f t="shared" si="11"/>
        <v>IRG +</v>
      </c>
      <c r="W19" s="87">
        <f t="shared" si="12"/>
        <v>8</v>
      </c>
      <c r="X19" s="148" t="str">
        <f>IF(K19="","",IF(A19="H",IF(OR(J19="SEN",J19&lt;90),VLOOKUP(K19,Feuil1!$A$10:$E$28,5),IF(AND(J19&gt;89,J19&lt;93),VLOOKUP(K19,Feuil1!$A$10:$E$28,4),IF(AND(J19&gt;89,J19&lt;92),VLOOKUP(K19,Feuil1!$A$10:$E$28,3),IF(AND(J19&gt;91,J19&lt;96),VLOOKUP(K19,Feuil1!$A$10:$E$28,3),VLOOKUP(K19,Feuil1!$A$10:$E$28,2))))),IF(OR(J19="SEN",J19&lt;90),VLOOKUP(K19,Feuil1!$F$10:$J$24,5),IF(AND(J19&gt;89,J19&lt;93),VLOOKUP(K19,Feuil1!$F$10:$J$24,4),IF(AND(J19&gt;89,J19&lt;92),VLOOKUP(K19,Feuil1!$F$10:$J$24,4),IF(AND(J19&gt;89,J19&lt;96),VLOOKUP(K19,Feuil1!$F$10:$J$24,3),VLOOKUP(K19,Feuil1!$F$10:$J$24,2)))))))</f>
        <v>FC+69</v>
      </c>
      <c r="Y19" s="152">
        <f>SUM(T19-K19)</f>
        <v>40.099999999999994</v>
      </c>
      <c r="Z19" s="7">
        <f>T19-HLOOKUP(X19,Feuil1!$C$1:$AU$9,2,FALSE)</f>
        <v>38</v>
      </c>
      <c r="AA19" s="7">
        <f>T19-HLOOKUP(X19,Feuil1!$C$1:$AU$9,3,FALSE)</f>
        <v>23</v>
      </c>
      <c r="AB19" s="7">
        <f>T19-HLOOKUP(X19,Feuil1!$C$1:$AU$9,4,FALSE)</f>
        <v>8</v>
      </c>
      <c r="AC19" s="7">
        <f>T19-HLOOKUP(X19,Feuil1!$C$1:$AU$9,5,FALSE)</f>
        <v>-2</v>
      </c>
      <c r="AD19" s="7">
        <f>T19-HLOOKUP(X19,Feuil1!$C$1:$AU$9,6,FALSE)</f>
        <v>-17</v>
      </c>
      <c r="AE19" s="7">
        <f>T19-HLOOKUP(X19,Feuil1!$C$1:$AU$9,7,FALSE)</f>
        <v>-32</v>
      </c>
      <c r="AF19" s="7">
        <f>T19-HLOOKUP(X19,Feuil1!$C$1:$AU$9,8,FALSE)</f>
        <v>-42</v>
      </c>
      <c r="AG19" s="7">
        <f>T19-HLOOKUP(X19,Feuil1!$C$1:$AU$9,9,FALSE)</f>
        <v>-887</v>
      </c>
      <c r="AO19" s="22" t="str">
        <f t="shared" si="13"/>
        <v>IRG +</v>
      </c>
    </row>
    <row r="20" spans="1:41" s="22" customFormat="1" ht="21">
      <c r="A20" s="155" t="s">
        <v>93</v>
      </c>
      <c r="B20" s="140"/>
      <c r="C20" s="49" t="s">
        <v>136</v>
      </c>
      <c r="D20" s="186">
        <v>96460</v>
      </c>
      <c r="E20" s="50" t="s">
        <v>93</v>
      </c>
      <c r="F20" s="51"/>
      <c r="G20" s="52" t="s">
        <v>140</v>
      </c>
      <c r="H20" s="61" t="s">
        <v>141</v>
      </c>
      <c r="I20" s="180" t="s">
        <v>139</v>
      </c>
      <c r="J20" s="62">
        <v>93</v>
      </c>
      <c r="K20" s="53">
        <v>64.63</v>
      </c>
      <c r="L20" s="209">
        <v>30</v>
      </c>
      <c r="M20" s="209">
        <v>33</v>
      </c>
      <c r="N20" s="200">
        <v>-36</v>
      </c>
      <c r="O20" s="215">
        <f t="shared" si="8"/>
        <v>33</v>
      </c>
      <c r="P20" s="209">
        <v>36</v>
      </c>
      <c r="Q20" s="209">
        <v>40</v>
      </c>
      <c r="R20" s="209">
        <v>42</v>
      </c>
      <c r="S20" s="218">
        <f t="shared" si="7"/>
        <v>42</v>
      </c>
      <c r="T20" s="54">
        <f t="shared" si="9"/>
        <v>75</v>
      </c>
      <c r="U20" s="55">
        <f t="shared" si="10"/>
        <v>91.77198246339003</v>
      </c>
      <c r="V20" s="56" t="str">
        <f t="shared" si="11"/>
        <v>DEP +</v>
      </c>
      <c r="W20" s="57">
        <f t="shared" si="12"/>
        <v>10</v>
      </c>
      <c r="X20" s="146" t="str">
        <f>IF(K20="","",IF(A20="H",IF(OR(J20="SEN",J20&lt;90),VLOOKUP(K20,Feuil1!$A$10:$E$28,5),IF(AND(J20&gt;89,J20&lt;93),VLOOKUP(K20,Feuil1!$A$10:$E$28,4),IF(AND(J20&gt;89,J20&lt;92),VLOOKUP(K20,Feuil1!$A$10:$E$28,3),IF(AND(J20&gt;91,J20&lt;96),VLOOKUP(K20,Feuil1!$A$10:$E$28,3),VLOOKUP(K20,Feuil1!$A$10:$E$28,2))))),IF(OR(J20="SEN",J20&lt;90),VLOOKUP(K20,Feuil1!$F$10:$J$24,5),IF(AND(J20&gt;89,J20&lt;93),VLOOKUP(K20,Feuil1!$F$10:$J$24,4),IF(AND(J20&gt;89,J20&lt;92),VLOOKUP(K20,Feuil1!$F$10:$J$24,4),IF(AND(J20&gt;89,J20&lt;96),VLOOKUP(K20,Feuil1!$F$10:$J$24,3),VLOOKUP(K20,Feuil1!$F$10:$J$24,2)))))))</f>
        <v>FC69</v>
      </c>
      <c r="Y20" s="153">
        <f>SUM(T20-K20)</f>
        <v>10.370000000000005</v>
      </c>
      <c r="Z20" s="7">
        <f>T20-HLOOKUP(X20,Feuil1!$C$1:$AU$9,2,FALSE)</f>
        <v>10</v>
      </c>
      <c r="AA20" s="7">
        <f>T20-HLOOKUP(X20,Feuil1!$C$1:$AU$9,3,FALSE)</f>
        <v>-5</v>
      </c>
      <c r="AB20" s="7">
        <f>T20-HLOOKUP(X20,Feuil1!$C$1:$AU$9,4,FALSE)</f>
        <v>-20</v>
      </c>
      <c r="AC20" s="7">
        <f>T20-HLOOKUP(X20,Feuil1!$C$1:$AU$9,5,FALSE)</f>
        <v>-30</v>
      </c>
      <c r="AD20" s="7">
        <f>T20-HLOOKUP(X20,Feuil1!$C$1:$AU$9,6,FALSE)</f>
        <v>-45</v>
      </c>
      <c r="AE20" s="7">
        <f>T20-HLOOKUP(X20,Feuil1!$C$1:$AU$9,7,FALSE)</f>
        <v>-60</v>
      </c>
      <c r="AF20" s="7">
        <f>T20-HLOOKUP(X20,Feuil1!$C$1:$AU$9,8,FALSE)</f>
        <v>-70</v>
      </c>
      <c r="AG20" s="7">
        <f>T20-HLOOKUP(X20,Feuil1!$C$1:$AU$9,9,FALSE)</f>
        <v>-925</v>
      </c>
      <c r="AO20" s="22" t="str">
        <f t="shared" si="13"/>
        <v>DEP +</v>
      </c>
    </row>
    <row r="21" spans="1:41" s="22" customFormat="1" ht="21">
      <c r="A21" s="155" t="s">
        <v>93</v>
      </c>
      <c r="B21" s="140"/>
      <c r="C21" s="59" t="s">
        <v>136</v>
      </c>
      <c r="D21" s="187">
        <v>142132</v>
      </c>
      <c r="E21" s="50" t="s">
        <v>93</v>
      </c>
      <c r="F21" s="51"/>
      <c r="G21" s="52" t="s">
        <v>142</v>
      </c>
      <c r="H21" s="61" t="s">
        <v>143</v>
      </c>
      <c r="I21" s="180" t="s">
        <v>144</v>
      </c>
      <c r="J21" s="62">
        <v>94</v>
      </c>
      <c r="K21" s="53">
        <v>49</v>
      </c>
      <c r="L21" s="209">
        <v>39</v>
      </c>
      <c r="M21" s="209">
        <v>42</v>
      </c>
      <c r="N21" s="200">
        <v>-44</v>
      </c>
      <c r="O21" s="215">
        <f t="shared" si="8"/>
        <v>42</v>
      </c>
      <c r="P21" s="209">
        <v>52</v>
      </c>
      <c r="Q21" s="209">
        <v>55</v>
      </c>
      <c r="R21" s="200">
        <v>-57</v>
      </c>
      <c r="S21" s="218">
        <f t="shared" si="7"/>
        <v>55</v>
      </c>
      <c r="T21" s="54">
        <f t="shared" si="9"/>
        <v>97</v>
      </c>
      <c r="U21" s="55">
        <f t="shared" si="10"/>
        <v>145.5062099910496</v>
      </c>
      <c r="V21" s="56" t="str">
        <f t="shared" si="11"/>
        <v>NAT +</v>
      </c>
      <c r="W21" s="57">
        <f t="shared" si="12"/>
        <v>2</v>
      </c>
      <c r="X21" s="146" t="str">
        <f>IF(K21="","",IF(A21="H",IF(OR(J21="SEN",J21&lt;90),VLOOKUP(K21,Feuil1!$A$10:$E$28,5),IF(AND(J21&gt;89,J21&lt;93),VLOOKUP(K21,Feuil1!$A$10:$E$28,4),IF(AND(J21&gt;89,J21&lt;92),VLOOKUP(K21,Feuil1!$A$10:$E$28,3),IF(AND(J21&gt;91,J21&lt;96),VLOOKUP(K21,Feuil1!$A$10:$E$28,3),VLOOKUP(K21,Feuil1!$A$10:$E$28,2))))),IF(OR(J21="SEN",J21&lt;90),VLOOKUP(K21,Feuil1!$F$10:$J$24,5),IF(AND(J21&gt;89,J21&lt;93),VLOOKUP(K21,Feuil1!$F$10:$J$24,4),IF(AND(J21&gt;89,J21&lt;92),VLOOKUP(K21,Feuil1!$F$10:$J$24,4),IF(AND(J21&gt;89,J21&lt;96),VLOOKUP(K21,Feuil1!$F$10:$J$24,3),VLOOKUP(K21,Feuil1!$F$10:$J$24,2)))))))</f>
        <v>FC53</v>
      </c>
      <c r="Y21" s="153">
        <f>SUM(T21-K21)</f>
        <v>48</v>
      </c>
      <c r="Z21" s="7">
        <f>T21-HLOOKUP(X21,Feuil1!$C$1:$AU$9,2,FALSE)</f>
        <v>47</v>
      </c>
      <c r="AA21" s="7">
        <f>T21-HLOOKUP(X21,Feuil1!$C$1:$AU$9,3,FALSE)</f>
        <v>32</v>
      </c>
      <c r="AB21" s="7">
        <f>T21-HLOOKUP(X21,Feuil1!$C$1:$AU$9,4,FALSE)</f>
        <v>22</v>
      </c>
      <c r="AC21" s="7">
        <f>T21-HLOOKUP(X21,Feuil1!$C$1:$AU$9,5,FALSE)</f>
        <v>12</v>
      </c>
      <c r="AD21" s="7">
        <f>T21-HLOOKUP(X21,Feuil1!$C$1:$AU$9,6,FALSE)</f>
        <v>2</v>
      </c>
      <c r="AE21" s="7">
        <f>T21-HLOOKUP(X21,Feuil1!$C$1:$AU$9,7,FALSE)</f>
        <v>-8</v>
      </c>
      <c r="AF21" s="7">
        <f>T21-HLOOKUP(X21,Feuil1!$C$1:$AU$9,8,FALSE)</f>
        <v>-18</v>
      </c>
      <c r="AG21" s="7">
        <f>T21-HLOOKUP(X21,Feuil1!$C$1:$AU$9,9,FALSE)</f>
        <v>-903</v>
      </c>
      <c r="AO21" s="22" t="str">
        <f t="shared" si="13"/>
        <v>NAT +</v>
      </c>
    </row>
    <row r="22" spans="1:41" s="22" customFormat="1" ht="21">
      <c r="A22" s="155" t="s">
        <v>94</v>
      </c>
      <c r="B22" s="140"/>
      <c r="C22" s="49" t="s">
        <v>136</v>
      </c>
      <c r="D22" s="187">
        <v>228220</v>
      </c>
      <c r="E22" s="188" t="s">
        <v>145</v>
      </c>
      <c r="F22" s="51"/>
      <c r="G22" s="52" t="s">
        <v>146</v>
      </c>
      <c r="H22" s="61" t="s">
        <v>147</v>
      </c>
      <c r="I22" s="180" t="s">
        <v>148</v>
      </c>
      <c r="J22" s="62">
        <v>93</v>
      </c>
      <c r="K22" s="53">
        <v>62.28</v>
      </c>
      <c r="L22" s="209">
        <v>73</v>
      </c>
      <c r="M22" s="200">
        <v>-78</v>
      </c>
      <c r="N22" s="200">
        <v>-78</v>
      </c>
      <c r="O22" s="215">
        <f t="shared" si="8"/>
        <v>73</v>
      </c>
      <c r="P22" s="209">
        <v>90</v>
      </c>
      <c r="Q22" s="200">
        <v>-94</v>
      </c>
      <c r="R22" s="209">
        <v>94</v>
      </c>
      <c r="S22" s="218">
        <f t="shared" si="7"/>
        <v>94</v>
      </c>
      <c r="T22" s="54">
        <f t="shared" si="9"/>
        <v>167</v>
      </c>
      <c r="U22" s="55">
        <f t="shared" si="10"/>
        <v>239.2732864551984</v>
      </c>
      <c r="V22" s="56" t="str">
        <f t="shared" si="11"/>
        <v>FED +</v>
      </c>
      <c r="W22" s="57">
        <f t="shared" si="12"/>
        <v>7</v>
      </c>
      <c r="X22" s="146" t="str">
        <f>IF(K22="","",IF(A22="H",IF(OR(J22="SEN",J22&lt;90),VLOOKUP(K22,Feuil1!$A$10:$E$28,5),IF(AND(J22&gt;89,J22&lt;93),VLOOKUP(K22,Feuil1!$A$10:$E$28,4),IF(AND(J22&gt;89,J22&lt;92),VLOOKUP(K22,Feuil1!$A$10:$E$28,3),IF(AND(J22&gt;91,J22&lt;96),VLOOKUP(K22,Feuil1!$A$10:$E$28,3),VLOOKUP(K22,Feuil1!$A$10:$E$28,2))))),IF(OR(J22="SEN",J22&lt;90),VLOOKUP(K22,Feuil1!$F$10:$J$24,5),IF(AND(J22&gt;89,J22&lt;93),VLOOKUP(K22,Feuil1!$F$10:$J$24,4),IF(AND(J22&gt;89,J22&lt;92),VLOOKUP(K22,Feuil1!$F$10:$J$24,4),IF(AND(J22&gt;89,J22&lt;96),VLOOKUP(K22,Feuil1!$F$10:$J$24,3),VLOOKUP(K22,Feuil1!$F$10:$J$24,2)))))))</f>
        <v>C69</v>
      </c>
      <c r="Y22" s="153">
        <f>SUM(T22-(K22*2))</f>
        <v>42.44</v>
      </c>
      <c r="Z22" s="7">
        <f>T22-HLOOKUP(X22,Feuil1!$C$1:$AU$9,2,FALSE)</f>
        <v>52</v>
      </c>
      <c r="AA22" s="7">
        <f>T22-HLOOKUP(X22,Feuil1!$C$1:$AU$9,3,FALSE)</f>
        <v>37</v>
      </c>
      <c r="AB22" s="7">
        <f>T22-HLOOKUP(X22,Feuil1!$C$1:$AU$9,4,FALSE)</f>
        <v>17</v>
      </c>
      <c r="AC22" s="7">
        <f>T22-HLOOKUP(X22,Feuil1!$C$1:$AU$9,5,FALSE)</f>
        <v>7</v>
      </c>
      <c r="AD22" s="7">
        <f>T22-HLOOKUP(X22,Feuil1!$C$1:$AU$9,6,FALSE)</f>
        <v>-8</v>
      </c>
      <c r="AE22" s="7">
        <f>T22-HLOOKUP(X22,Feuil1!$C$1:$AU$9,7,FALSE)</f>
        <v>-23</v>
      </c>
      <c r="AF22" s="7">
        <f>T22-HLOOKUP(X22,Feuil1!$C$1:$AU$9,8,FALSE)</f>
        <v>-48</v>
      </c>
      <c r="AG22" s="7">
        <f>T22-HLOOKUP(X22,Feuil1!$C$1:$AU$9,9,FALSE)</f>
        <v>-833</v>
      </c>
      <c r="AO22" s="22" t="str">
        <f t="shared" si="13"/>
        <v>FED +</v>
      </c>
    </row>
    <row r="23" spans="1:41" s="22" customFormat="1" ht="21">
      <c r="A23" s="155" t="s">
        <v>94</v>
      </c>
      <c r="B23" s="140"/>
      <c r="C23" s="49" t="s">
        <v>136</v>
      </c>
      <c r="D23" s="187">
        <v>148839</v>
      </c>
      <c r="E23" s="50" t="s">
        <v>93</v>
      </c>
      <c r="F23" s="51"/>
      <c r="G23" s="60" t="s">
        <v>149</v>
      </c>
      <c r="H23" s="189" t="s">
        <v>150</v>
      </c>
      <c r="I23" s="180" t="s">
        <v>151</v>
      </c>
      <c r="J23" s="62">
        <v>93</v>
      </c>
      <c r="K23" s="53">
        <v>70.05</v>
      </c>
      <c r="L23" s="209">
        <v>88</v>
      </c>
      <c r="M23" s="200">
        <v>-94</v>
      </c>
      <c r="N23" s="209">
        <v>94</v>
      </c>
      <c r="O23" s="215">
        <f t="shared" si="8"/>
        <v>94</v>
      </c>
      <c r="P23" s="209">
        <v>60</v>
      </c>
      <c r="Q23" s="209">
        <v>80</v>
      </c>
      <c r="R23" s="209">
        <v>115</v>
      </c>
      <c r="S23" s="218">
        <f t="shared" si="7"/>
        <v>115</v>
      </c>
      <c r="T23" s="54">
        <f t="shared" si="9"/>
        <v>209</v>
      </c>
      <c r="U23" s="55">
        <f t="shared" si="10"/>
        <v>277.0887010683732</v>
      </c>
      <c r="V23" s="56" t="str">
        <f t="shared" si="11"/>
        <v>NAT +</v>
      </c>
      <c r="W23" s="57">
        <f t="shared" si="12"/>
        <v>14</v>
      </c>
      <c r="X23" s="146" t="str">
        <f>IF(K23="","",IF(A23="H",IF(OR(J23="SEN",J23&lt;90),VLOOKUP(K23,Feuil1!$A$10:$E$28,5),IF(AND(J23&gt;89,J23&lt;93),VLOOKUP(K23,Feuil1!$A$10:$E$28,4),IF(AND(J23&gt;89,J23&lt;92),VLOOKUP(K23,Feuil1!$A$10:$E$28,3),IF(AND(J23&gt;91,J23&lt;96),VLOOKUP(K23,Feuil1!$A$10:$E$28,3),VLOOKUP(K23,Feuil1!$A$10:$E$28,2))))),IF(OR(J23="SEN",J23&lt;90),VLOOKUP(K23,Feuil1!$F$10:$J$24,5),IF(AND(J23&gt;89,J23&lt;93),VLOOKUP(K23,Feuil1!$F$10:$J$24,4),IF(AND(J23&gt;89,J23&lt;92),VLOOKUP(K23,Feuil1!$F$10:$J$24,4),IF(AND(J23&gt;89,J23&lt;96),VLOOKUP(K23,Feuil1!$F$10:$J$24,3),VLOOKUP(K23,Feuil1!$F$10:$J$24,2)))))))</f>
        <v>C77</v>
      </c>
      <c r="Y23" s="153">
        <f>SUM(T23-(K23*2))</f>
        <v>68.9</v>
      </c>
      <c r="Z23" s="7">
        <f>T23-HLOOKUP(X23,Feuil1!$C$1:$AU$9,2,FALSE)</f>
        <v>84</v>
      </c>
      <c r="AA23" s="7">
        <f>T23-HLOOKUP(X23,Feuil1!$C$1:$AU$9,3,FALSE)</f>
        <v>64</v>
      </c>
      <c r="AB23" s="7">
        <f>T23-HLOOKUP(X23,Feuil1!$C$1:$AU$9,4,FALSE)</f>
        <v>44</v>
      </c>
      <c r="AC23" s="7">
        <f>T23-HLOOKUP(X23,Feuil1!$C$1:$AU$9,5,FALSE)</f>
        <v>29</v>
      </c>
      <c r="AD23" s="7">
        <f>T23-HLOOKUP(X23,Feuil1!$C$1:$AU$9,6,FALSE)</f>
        <v>14</v>
      </c>
      <c r="AE23" s="7">
        <f>T23-HLOOKUP(X23,Feuil1!$C$1:$AU$9,7,FALSE)</f>
        <v>-1</v>
      </c>
      <c r="AF23" s="7">
        <f>T23-HLOOKUP(X23,Feuil1!$C$1:$AU$9,8,FALSE)</f>
        <v>-26</v>
      </c>
      <c r="AG23" s="7">
        <f>T23-HLOOKUP(X23,Feuil1!$C$1:$AU$9,9,FALSE)</f>
        <v>-791</v>
      </c>
      <c r="AO23" s="22" t="str">
        <f t="shared" si="13"/>
        <v>NAT +</v>
      </c>
    </row>
    <row r="24" spans="1:41" s="22" customFormat="1" ht="21.75" thickBot="1">
      <c r="A24" s="164" t="s">
        <v>94</v>
      </c>
      <c r="B24" s="141"/>
      <c r="C24" s="68" t="s">
        <v>136</v>
      </c>
      <c r="D24" s="190">
        <v>171427</v>
      </c>
      <c r="E24" s="69" t="s">
        <v>93</v>
      </c>
      <c r="F24" s="70"/>
      <c r="G24" s="71" t="s">
        <v>152</v>
      </c>
      <c r="H24" s="116" t="s">
        <v>153</v>
      </c>
      <c r="I24" s="184" t="s">
        <v>151</v>
      </c>
      <c r="J24" s="72">
        <v>93</v>
      </c>
      <c r="K24" s="73">
        <v>73.16</v>
      </c>
      <c r="L24" s="224">
        <v>84</v>
      </c>
      <c r="M24" s="224">
        <v>89</v>
      </c>
      <c r="N24" s="225">
        <v>-92</v>
      </c>
      <c r="O24" s="220">
        <f t="shared" si="8"/>
        <v>89</v>
      </c>
      <c r="P24" s="224">
        <v>100</v>
      </c>
      <c r="Q24" s="224">
        <v>106</v>
      </c>
      <c r="R24" s="225">
        <v>-110</v>
      </c>
      <c r="S24" s="226">
        <f t="shared" si="7"/>
        <v>106</v>
      </c>
      <c r="T24" s="74">
        <f t="shared" si="9"/>
        <v>195</v>
      </c>
      <c r="U24" s="75">
        <f t="shared" si="10"/>
        <v>251.81926435692355</v>
      </c>
      <c r="V24" s="76" t="str">
        <f t="shared" si="11"/>
        <v>NAT +</v>
      </c>
      <c r="W24" s="77">
        <f t="shared" si="12"/>
        <v>0</v>
      </c>
      <c r="X24" s="147" t="str">
        <f>IF(K24="","",IF(A24="H",IF(OR(J24="SEN",J24&lt;90),VLOOKUP(K24,Feuil1!$A$10:$E$28,5),IF(AND(J24&gt;89,J24&lt;93),VLOOKUP(K24,Feuil1!$A$10:$E$28,4),IF(AND(J24&gt;89,J24&lt;92),VLOOKUP(K24,Feuil1!$A$10:$E$28,3),IF(AND(J24&gt;91,J24&lt;96),VLOOKUP(K24,Feuil1!$A$10:$E$28,3),VLOOKUP(K24,Feuil1!$A$10:$E$28,2))))),IF(OR(J24="SEN",J24&lt;90),VLOOKUP(K24,Feuil1!$F$10:$J$24,5),IF(AND(J24&gt;89,J24&lt;93),VLOOKUP(K24,Feuil1!$F$10:$J$24,4),IF(AND(J24&gt;89,J24&lt;92),VLOOKUP(K24,Feuil1!$F$10:$J$24,4),IF(AND(J24&gt;89,J24&lt;96),VLOOKUP(K24,Feuil1!$F$10:$J$24,3),VLOOKUP(K24,Feuil1!$F$10:$J$24,2)))))))</f>
        <v>C77</v>
      </c>
      <c r="Y24" s="154">
        <f>SUM(T24-(K24*2))</f>
        <v>48.68000000000001</v>
      </c>
      <c r="Z24" s="7">
        <f>T24-HLOOKUP(X24,Feuil1!$C$1:$AU$9,2,FALSE)</f>
        <v>70</v>
      </c>
      <c r="AA24" s="7">
        <f>T24-HLOOKUP(X24,Feuil1!$C$1:$AU$9,3,FALSE)</f>
        <v>50</v>
      </c>
      <c r="AB24" s="7">
        <f>T24-HLOOKUP(X24,Feuil1!$C$1:$AU$9,4,FALSE)</f>
        <v>30</v>
      </c>
      <c r="AC24" s="7">
        <f>T24-HLOOKUP(X24,Feuil1!$C$1:$AU$9,5,FALSE)</f>
        <v>15</v>
      </c>
      <c r="AD24" s="7">
        <f>T24-HLOOKUP(X24,Feuil1!$C$1:$AU$9,6,FALSE)</f>
        <v>0</v>
      </c>
      <c r="AE24" s="7">
        <f>T24-HLOOKUP(X24,Feuil1!$C$1:$AU$9,7,FALSE)</f>
        <v>-15</v>
      </c>
      <c r="AF24" s="7">
        <f>T24-HLOOKUP(X24,Feuil1!$C$1:$AU$9,8,FALSE)</f>
        <v>-40</v>
      </c>
      <c r="AG24" s="7">
        <f>T24-HLOOKUP(X24,Feuil1!$C$1:$AU$9,9,FALSE)</f>
        <v>-805</v>
      </c>
      <c r="AO24" s="22" t="str">
        <f t="shared" si="13"/>
        <v>NAT +</v>
      </c>
    </row>
    <row r="25" spans="1:33" s="22" customFormat="1" ht="24" thickTop="1">
      <c r="A25" s="163"/>
      <c r="B25" s="231" t="s">
        <v>95</v>
      </c>
      <c r="C25" s="232"/>
      <c r="D25" s="232"/>
      <c r="E25" s="232"/>
      <c r="F25" s="233"/>
      <c r="G25" s="269" t="s">
        <v>154</v>
      </c>
      <c r="H25" s="235"/>
      <c r="I25" s="161">
        <f>SUM(Y26:Y31)</f>
        <v>202.22000000000003</v>
      </c>
      <c r="J25" s="228" t="s">
        <v>212</v>
      </c>
      <c r="K25" s="106"/>
      <c r="L25" s="208"/>
      <c r="M25" s="208"/>
      <c r="N25" s="208"/>
      <c r="O25" s="107"/>
      <c r="P25" s="208"/>
      <c r="Q25" s="208"/>
      <c r="R25" s="208"/>
      <c r="S25" s="108"/>
      <c r="T25" s="109"/>
      <c r="U25" s="236" t="s">
        <v>209</v>
      </c>
      <c r="V25" s="237"/>
      <c r="W25" s="237"/>
      <c r="X25" s="151"/>
      <c r="Y25" s="212">
        <f>SUM(Y26:Y28)</f>
        <v>79.74000000000001</v>
      </c>
      <c r="Z25" s="7"/>
      <c r="AA25" s="7"/>
      <c r="AB25" s="7"/>
      <c r="AC25" s="7"/>
      <c r="AD25" s="7"/>
      <c r="AE25" s="7"/>
      <c r="AF25" s="7"/>
      <c r="AG25" s="7"/>
    </row>
    <row r="26" spans="1:41" s="22" customFormat="1" ht="21">
      <c r="A26" s="155" t="s">
        <v>93</v>
      </c>
      <c r="B26" s="143"/>
      <c r="C26" s="79" t="s">
        <v>155</v>
      </c>
      <c r="D26" s="173">
        <v>160407</v>
      </c>
      <c r="E26" s="174" t="s">
        <v>93</v>
      </c>
      <c r="F26" s="81"/>
      <c r="G26" s="105" t="s">
        <v>156</v>
      </c>
      <c r="H26" s="191" t="s">
        <v>157</v>
      </c>
      <c r="I26" s="176" t="s">
        <v>158</v>
      </c>
      <c r="J26" s="78">
        <v>94</v>
      </c>
      <c r="K26" s="83">
        <v>81.24</v>
      </c>
      <c r="L26" s="210">
        <v>40</v>
      </c>
      <c r="M26" s="210">
        <v>44</v>
      </c>
      <c r="N26" s="210">
        <v>48</v>
      </c>
      <c r="O26" s="216">
        <f aca="true" t="shared" si="14" ref="O26:O31">IF(K26="","",IF(MAXA(L26:N26)&lt;=0,0,MAXA(L26:N26)))</f>
        <v>48</v>
      </c>
      <c r="P26" s="210">
        <v>53</v>
      </c>
      <c r="Q26" s="199">
        <v>-56</v>
      </c>
      <c r="R26" s="210">
        <v>56</v>
      </c>
      <c r="S26" s="219">
        <f aca="true" t="shared" si="15" ref="S26:S31">IF(K26="","",IF(MAXA(P26:R26)&lt;=0,0,MAXA(P26:R26)))</f>
        <v>56</v>
      </c>
      <c r="T26" s="84">
        <f aca="true" t="shared" si="16" ref="T26:T31">IF(K26="","",IF(OR(O26=0,S26=0),0,O26+S26))</f>
        <v>104</v>
      </c>
      <c r="U26" s="85">
        <f aca="true" t="shared" si="17" ref="U26:U31">IF(K26="","",IF(A26="H",10^(0.784780654*LOG(K26/173.961)^2)*T26,IF(A26="F",10^(1.056683941*LOG(K26/125.441)^2)*T26,"")))</f>
        <v>113.40893923180337</v>
      </c>
      <c r="V26" s="86" t="str">
        <f aca="true" t="shared" si="18" ref="V26:V31">IF(K26="","",AO26)</f>
        <v>REG +</v>
      </c>
      <c r="W26" s="87">
        <f aca="true" t="shared" si="19" ref="W26:W31">IF(K26="","",IF(AG26&gt;=0,AG26,IF(AF26&gt;=0,AF26,IF(AE26&gt;=0,AE26,IF(AD26&gt;=0,AD26,IF(AC26&gt;=0,AC26,IF(AB26&gt;=0,AB26,IF(AA26&gt;=0,AA26,Z26))))))))</f>
        <v>14</v>
      </c>
      <c r="X26" s="148" t="str">
        <f>IF(K26="","",IF(A26="H",IF(OR(J26="SEN",J26&lt;90),VLOOKUP(K26,Feuil1!$A$10:$E$28,5),IF(AND(J26&gt;89,J26&lt;93),VLOOKUP(K26,Feuil1!$A$10:$E$28,4),IF(AND(J26&gt;89,J26&lt;92),VLOOKUP(K26,Feuil1!$A$10:$E$28,3),IF(AND(J26&gt;91,J26&lt;96),VLOOKUP(K26,Feuil1!$A$10:$E$28,3),VLOOKUP(K26,Feuil1!$A$10:$E$28,2))))),IF(OR(J26="SEN",J26&lt;90),VLOOKUP(K26,Feuil1!$F$10:$J$24,5),IF(AND(J26&gt;89,J26&lt;93),VLOOKUP(K26,Feuil1!$F$10:$J$24,4),IF(AND(J26&gt;89,J26&lt;92),VLOOKUP(K26,Feuil1!$F$10:$J$24,4),IF(AND(J26&gt;89,J26&lt;96),VLOOKUP(K26,Feuil1!$F$10:$J$24,3),VLOOKUP(K26,Feuil1!$F$10:$J$24,2)))))))</f>
        <v>FC+69</v>
      </c>
      <c r="Y26" s="152">
        <f>SUM(T26-K26)</f>
        <v>22.760000000000005</v>
      </c>
      <c r="Z26" s="7">
        <f>T26-HLOOKUP(X26,Feuil1!$C$1:$AU$9,2,FALSE)</f>
        <v>29</v>
      </c>
      <c r="AA26" s="7">
        <f>T26-HLOOKUP(X26,Feuil1!$C$1:$AU$9,3,FALSE)</f>
        <v>14</v>
      </c>
      <c r="AB26" s="7">
        <f>T26-HLOOKUP(X26,Feuil1!$C$1:$AU$9,4,FALSE)</f>
        <v>-1</v>
      </c>
      <c r="AC26" s="7">
        <f>T26-HLOOKUP(X26,Feuil1!$C$1:$AU$9,5,FALSE)</f>
        <v>-11</v>
      </c>
      <c r="AD26" s="7">
        <f>T26-HLOOKUP(X26,Feuil1!$C$1:$AU$9,6,FALSE)</f>
        <v>-26</v>
      </c>
      <c r="AE26" s="7">
        <f>T26-HLOOKUP(X26,Feuil1!$C$1:$AU$9,7,FALSE)</f>
        <v>-41</v>
      </c>
      <c r="AF26" s="7">
        <f>T26-HLOOKUP(X26,Feuil1!$C$1:$AU$9,8,FALSE)</f>
        <v>-51</v>
      </c>
      <c r="AG26" s="7">
        <f>T26-HLOOKUP(X26,Feuil1!$C$1:$AU$9,9,FALSE)</f>
        <v>-896</v>
      </c>
      <c r="AO26" s="22" t="str">
        <f aca="true" t="shared" si="20" ref="AO26:AO31">IF(AG26&gt;=0,$AG$3,IF(AF26&gt;=0,$AF$3,IF(AE26&gt;=0,$AE$3,IF(AD26&gt;=0,$AD$3,IF(AC26&gt;=0,$AC$3,IF(AB26&gt;=0,$AB$3,IF(AA26&gt;=0,$AA$3,IF(Z26&gt;=0,$Z$3,$AH$3))))))))</f>
        <v>REG +</v>
      </c>
    </row>
    <row r="27" spans="1:41" s="22" customFormat="1" ht="21">
      <c r="A27" s="155" t="s">
        <v>93</v>
      </c>
      <c r="B27" s="140"/>
      <c r="C27" s="49" t="s">
        <v>155</v>
      </c>
      <c r="D27" s="192">
        <v>192187</v>
      </c>
      <c r="E27" s="178" t="s">
        <v>93</v>
      </c>
      <c r="F27" s="51"/>
      <c r="G27" s="52" t="s">
        <v>159</v>
      </c>
      <c r="H27" s="193" t="s">
        <v>160</v>
      </c>
      <c r="I27" s="180" t="s">
        <v>161</v>
      </c>
      <c r="J27" s="62">
        <v>95</v>
      </c>
      <c r="K27" s="53">
        <v>47.1</v>
      </c>
      <c r="L27" s="209">
        <v>32</v>
      </c>
      <c r="M27" s="209">
        <v>35</v>
      </c>
      <c r="N27" s="200">
        <v>-38</v>
      </c>
      <c r="O27" s="215">
        <f t="shared" si="14"/>
        <v>35</v>
      </c>
      <c r="P27" s="209">
        <v>42</v>
      </c>
      <c r="Q27" s="209">
        <v>45</v>
      </c>
      <c r="R27" s="200">
        <v>-47</v>
      </c>
      <c r="S27" s="218">
        <f t="shared" si="15"/>
        <v>45</v>
      </c>
      <c r="T27" s="54">
        <f t="shared" si="16"/>
        <v>80</v>
      </c>
      <c r="U27" s="55">
        <f t="shared" si="17"/>
        <v>124.25952468796781</v>
      </c>
      <c r="V27" s="56" t="str">
        <f t="shared" si="18"/>
        <v>FED +</v>
      </c>
      <c r="W27" s="57">
        <f t="shared" si="19"/>
        <v>5</v>
      </c>
      <c r="X27" s="146" t="str">
        <f>IF(K27="","",IF(A27="H",IF(OR(J27="SEN",J27&lt;90),VLOOKUP(K27,Feuil1!$A$10:$E$28,5),IF(AND(J27&gt;89,J27&lt;93),VLOOKUP(K27,Feuil1!$A$10:$E$28,4),IF(AND(J27&gt;89,J27&lt;92),VLOOKUP(K27,Feuil1!$A$10:$E$28,3),IF(AND(J27&gt;91,J27&lt;96),VLOOKUP(K27,Feuil1!$A$10:$E$28,3),VLOOKUP(K27,Feuil1!$A$10:$E$28,2))))),IF(OR(J27="SEN",J27&lt;90),VLOOKUP(K27,Feuil1!$F$10:$J$24,5),IF(AND(J27&gt;89,J27&lt;93),VLOOKUP(K27,Feuil1!$F$10:$J$24,4),IF(AND(J27&gt;89,J27&lt;92),VLOOKUP(K27,Feuil1!$F$10:$J$24,4),IF(AND(J27&gt;89,J27&lt;96),VLOOKUP(K27,Feuil1!$F$10:$J$24,3),VLOOKUP(K27,Feuil1!$F$10:$J$24,2)))))))</f>
        <v>FC48</v>
      </c>
      <c r="Y27" s="153">
        <f>SUM(T27-K27)</f>
        <v>32.9</v>
      </c>
      <c r="Z27" s="7">
        <f>T27-HLOOKUP(X27,Feuil1!$C$1:$AU$9,2,FALSE)</f>
        <v>35</v>
      </c>
      <c r="AA27" s="7">
        <f>T27-HLOOKUP(X27,Feuil1!$C$1:$AU$9,3,FALSE)</f>
        <v>25</v>
      </c>
      <c r="AB27" s="7">
        <f>T27-HLOOKUP(X27,Feuil1!$C$1:$AU$9,4,FALSE)</f>
        <v>15</v>
      </c>
      <c r="AC27" s="7">
        <f>T27-HLOOKUP(X27,Feuil1!$C$1:$AU$9,5,FALSE)</f>
        <v>5</v>
      </c>
      <c r="AD27" s="7">
        <f>T27-HLOOKUP(X27,Feuil1!$C$1:$AU$9,6,FALSE)</f>
        <v>-5</v>
      </c>
      <c r="AE27" s="7">
        <f>T27-HLOOKUP(X27,Feuil1!$C$1:$AU$9,7,FALSE)</f>
        <v>-15</v>
      </c>
      <c r="AF27" s="7">
        <f>T27-HLOOKUP(X27,Feuil1!$C$1:$AU$9,8,FALSE)</f>
        <v>-25</v>
      </c>
      <c r="AG27" s="7">
        <f>T27-HLOOKUP(X27,Feuil1!$C$1:$AU$9,9,FALSE)</f>
        <v>-920</v>
      </c>
      <c r="AO27" s="22" t="str">
        <f t="shared" si="20"/>
        <v>FED +</v>
      </c>
    </row>
    <row r="28" spans="1:41" s="22" customFormat="1" ht="21">
      <c r="A28" s="155" t="s">
        <v>93</v>
      </c>
      <c r="B28" s="140"/>
      <c r="C28" s="59" t="s">
        <v>155</v>
      </c>
      <c r="D28" s="177">
        <v>231359</v>
      </c>
      <c r="E28" s="178" t="s">
        <v>93</v>
      </c>
      <c r="F28" s="51"/>
      <c r="G28" s="52" t="s">
        <v>162</v>
      </c>
      <c r="H28" s="193" t="s">
        <v>163</v>
      </c>
      <c r="I28" s="180" t="s">
        <v>164</v>
      </c>
      <c r="J28" s="62">
        <v>93</v>
      </c>
      <c r="K28" s="53">
        <v>57.92</v>
      </c>
      <c r="L28" s="209">
        <v>30</v>
      </c>
      <c r="M28" s="209">
        <v>33</v>
      </c>
      <c r="N28" s="209">
        <v>36</v>
      </c>
      <c r="O28" s="215">
        <f t="shared" si="14"/>
        <v>36</v>
      </c>
      <c r="P28" s="209">
        <v>40</v>
      </c>
      <c r="Q28" s="209">
        <v>44</v>
      </c>
      <c r="R28" s="209">
        <v>46</v>
      </c>
      <c r="S28" s="218">
        <f t="shared" si="15"/>
        <v>46</v>
      </c>
      <c r="T28" s="54">
        <f t="shared" si="16"/>
        <v>82</v>
      </c>
      <c r="U28" s="55">
        <f t="shared" si="17"/>
        <v>107.85322714656375</v>
      </c>
      <c r="V28" s="56" t="str">
        <f t="shared" si="18"/>
        <v>IRG +</v>
      </c>
      <c r="W28" s="57">
        <f t="shared" si="19"/>
        <v>2</v>
      </c>
      <c r="X28" s="146" t="str">
        <f>IF(K28="","",IF(A28="H",IF(OR(J28="SEN",J28&lt;90),VLOOKUP(K28,Feuil1!$A$10:$E$28,5),IF(AND(J28&gt;89,J28&lt;93),VLOOKUP(K28,Feuil1!$A$10:$E$28,4),IF(AND(J28&gt;89,J28&lt;92),VLOOKUP(K28,Feuil1!$A$10:$E$28,3),IF(AND(J28&gt;91,J28&lt;96),VLOOKUP(K28,Feuil1!$A$10:$E$28,3),VLOOKUP(K28,Feuil1!$A$10:$E$28,2))))),IF(OR(J28="SEN",J28&lt;90),VLOOKUP(K28,Feuil1!$F$10:$J$24,5),IF(AND(J28&gt;89,J28&lt;93),VLOOKUP(K28,Feuil1!$F$10:$J$24,4),IF(AND(J28&gt;89,J28&lt;92),VLOOKUP(K28,Feuil1!$F$10:$J$24,4),IF(AND(J28&gt;89,J28&lt;96),VLOOKUP(K28,Feuil1!$F$10:$J$24,3),VLOOKUP(K28,Feuil1!$F$10:$J$24,2)))))))</f>
        <v>FC58</v>
      </c>
      <c r="Y28" s="153">
        <f>SUM(T28-K28)</f>
        <v>24.08</v>
      </c>
      <c r="Z28" s="7">
        <f>T28-HLOOKUP(X28,Feuil1!$C$1:$AU$9,2,FALSE)</f>
        <v>27</v>
      </c>
      <c r="AA28" s="7">
        <f>T28-HLOOKUP(X28,Feuil1!$C$1:$AU$9,3,FALSE)</f>
        <v>12</v>
      </c>
      <c r="AB28" s="7">
        <f>T28-HLOOKUP(X28,Feuil1!$C$1:$AU$9,4,FALSE)</f>
        <v>2</v>
      </c>
      <c r="AC28" s="7">
        <f>T28-HLOOKUP(X28,Feuil1!$C$1:$AU$9,5,FALSE)</f>
        <v>-8</v>
      </c>
      <c r="AD28" s="7">
        <f>T28-HLOOKUP(X28,Feuil1!$C$1:$AU$9,6,FALSE)</f>
        <v>-18</v>
      </c>
      <c r="AE28" s="7">
        <f>T28-HLOOKUP(X28,Feuil1!$C$1:$AU$9,7,FALSE)</f>
        <v>-33</v>
      </c>
      <c r="AF28" s="7">
        <f>T28-HLOOKUP(X28,Feuil1!$C$1:$AU$9,8,FALSE)</f>
        <v>-43</v>
      </c>
      <c r="AG28" s="7">
        <f>T28-HLOOKUP(X28,Feuil1!$C$1:$AU$9,9,FALSE)</f>
        <v>-918</v>
      </c>
      <c r="AO28" s="22" t="str">
        <f t="shared" si="20"/>
        <v>IRG +</v>
      </c>
    </row>
    <row r="29" spans="1:41" s="22" customFormat="1" ht="21">
      <c r="A29" s="155" t="s">
        <v>94</v>
      </c>
      <c r="B29" s="140"/>
      <c r="C29" s="49" t="s">
        <v>155</v>
      </c>
      <c r="D29" s="177">
        <v>199341</v>
      </c>
      <c r="E29" s="178" t="s">
        <v>93</v>
      </c>
      <c r="F29" s="51"/>
      <c r="G29" s="52" t="s">
        <v>165</v>
      </c>
      <c r="H29" s="193" t="s">
        <v>166</v>
      </c>
      <c r="I29" s="180" t="s">
        <v>167</v>
      </c>
      <c r="J29" s="62">
        <v>94</v>
      </c>
      <c r="K29" s="53">
        <v>71.72</v>
      </c>
      <c r="L29" s="209">
        <v>71</v>
      </c>
      <c r="M29" s="209">
        <v>73</v>
      </c>
      <c r="N29" s="209">
        <v>75</v>
      </c>
      <c r="O29" s="215">
        <f t="shared" si="14"/>
        <v>75</v>
      </c>
      <c r="P29" s="209">
        <v>92</v>
      </c>
      <c r="Q29" s="209">
        <v>95</v>
      </c>
      <c r="R29" s="209">
        <v>98</v>
      </c>
      <c r="S29" s="218">
        <f t="shared" si="15"/>
        <v>98</v>
      </c>
      <c r="T29" s="54">
        <f t="shared" si="16"/>
        <v>173</v>
      </c>
      <c r="U29" s="55">
        <f t="shared" si="17"/>
        <v>226.0770125744825</v>
      </c>
      <c r="V29" s="56" t="str">
        <f t="shared" si="18"/>
        <v>IRG +</v>
      </c>
      <c r="W29" s="57">
        <f t="shared" si="19"/>
        <v>8</v>
      </c>
      <c r="X29" s="146" t="str">
        <f>IF(K29="","",IF(A29="H",IF(OR(J29="SEN",J29&lt;90),VLOOKUP(K29,Feuil1!$A$10:$E$28,5),IF(AND(J29&gt;89,J29&lt;93),VLOOKUP(K29,Feuil1!$A$10:$E$28,4),IF(AND(J29&gt;89,J29&lt;92),VLOOKUP(K29,Feuil1!$A$10:$E$28,3),IF(AND(J29&gt;91,J29&lt;96),VLOOKUP(K29,Feuil1!$A$10:$E$28,3),VLOOKUP(K29,Feuil1!$A$10:$E$28,2))))),IF(OR(J29="SEN",J29&lt;90),VLOOKUP(K29,Feuil1!$F$10:$J$24,5),IF(AND(J29&gt;89,J29&lt;93),VLOOKUP(K29,Feuil1!$F$10:$J$24,4),IF(AND(J29&gt;89,J29&lt;92),VLOOKUP(K29,Feuil1!$F$10:$J$24,4),IF(AND(J29&gt;89,J29&lt;96),VLOOKUP(K29,Feuil1!$F$10:$J$24,3),VLOOKUP(K29,Feuil1!$F$10:$J$24,2)))))))</f>
        <v>C77</v>
      </c>
      <c r="Y29" s="153">
        <f>SUM(T29-(K29*2))</f>
        <v>29.560000000000002</v>
      </c>
      <c r="Z29" s="7">
        <f>T29-HLOOKUP(X29,Feuil1!$C$1:$AU$9,2,FALSE)</f>
        <v>48</v>
      </c>
      <c r="AA29" s="7">
        <f>T29-HLOOKUP(X29,Feuil1!$C$1:$AU$9,3,FALSE)</f>
        <v>28</v>
      </c>
      <c r="AB29" s="7">
        <f>T29-HLOOKUP(X29,Feuil1!$C$1:$AU$9,4,FALSE)</f>
        <v>8</v>
      </c>
      <c r="AC29" s="7">
        <f>T29-HLOOKUP(X29,Feuil1!$C$1:$AU$9,5,FALSE)</f>
        <v>-7</v>
      </c>
      <c r="AD29" s="7">
        <f>T29-HLOOKUP(X29,Feuil1!$C$1:$AU$9,6,FALSE)</f>
        <v>-22</v>
      </c>
      <c r="AE29" s="7">
        <f>T29-HLOOKUP(X29,Feuil1!$C$1:$AU$9,7,FALSE)</f>
        <v>-37</v>
      </c>
      <c r="AF29" s="7">
        <f>T29-HLOOKUP(X29,Feuil1!$C$1:$AU$9,8,FALSE)</f>
        <v>-62</v>
      </c>
      <c r="AG29" s="7">
        <f>T29-HLOOKUP(X29,Feuil1!$C$1:$AU$9,9,FALSE)</f>
        <v>-827</v>
      </c>
      <c r="AO29" s="22" t="str">
        <f t="shared" si="20"/>
        <v>IRG +</v>
      </c>
    </row>
    <row r="30" spans="1:41" s="22" customFormat="1" ht="21">
      <c r="A30" s="155" t="s">
        <v>94</v>
      </c>
      <c r="B30" s="140"/>
      <c r="C30" s="49" t="s">
        <v>155</v>
      </c>
      <c r="D30" s="177">
        <v>211179</v>
      </c>
      <c r="E30" s="178" t="s">
        <v>93</v>
      </c>
      <c r="F30" s="51"/>
      <c r="G30" s="60" t="s">
        <v>168</v>
      </c>
      <c r="H30" s="179" t="s">
        <v>169</v>
      </c>
      <c r="I30" s="180" t="s">
        <v>161</v>
      </c>
      <c r="J30" s="62">
        <v>94</v>
      </c>
      <c r="K30" s="53">
        <v>60.13</v>
      </c>
      <c r="L30" s="209">
        <v>70</v>
      </c>
      <c r="M30" s="200">
        <v>-76</v>
      </c>
      <c r="N30" s="209">
        <v>76</v>
      </c>
      <c r="O30" s="215">
        <f t="shared" si="14"/>
        <v>76</v>
      </c>
      <c r="P30" s="209">
        <v>87</v>
      </c>
      <c r="Q30" s="209">
        <v>92</v>
      </c>
      <c r="R30" s="209">
        <v>95</v>
      </c>
      <c r="S30" s="218">
        <f t="shared" si="15"/>
        <v>95</v>
      </c>
      <c r="T30" s="54">
        <f t="shared" si="16"/>
        <v>171</v>
      </c>
      <c r="U30" s="55">
        <f t="shared" si="17"/>
        <v>251.21152891889625</v>
      </c>
      <c r="V30" s="56" t="str">
        <f t="shared" si="18"/>
        <v>NAT +</v>
      </c>
      <c r="W30" s="57">
        <f t="shared" si="19"/>
        <v>11</v>
      </c>
      <c r="X30" s="146" t="str">
        <f>IF(K30="","",IF(A30="H",IF(OR(J30="SEN",J30&lt;90),VLOOKUP(K30,Feuil1!$A$10:$E$28,5),IF(AND(J30&gt;89,J30&lt;93),VLOOKUP(K30,Feuil1!$A$10:$E$28,4),IF(AND(J30&gt;89,J30&lt;92),VLOOKUP(K30,Feuil1!$A$10:$E$28,3),IF(AND(J30&gt;91,J30&lt;96),VLOOKUP(K30,Feuil1!$A$10:$E$28,3),VLOOKUP(K30,Feuil1!$A$10:$E$28,2))))),IF(OR(J30="SEN",J30&lt;90),VLOOKUP(K30,Feuil1!$F$10:$J$24,5),IF(AND(J30&gt;89,J30&lt;93),VLOOKUP(K30,Feuil1!$F$10:$J$24,4),IF(AND(J30&gt;89,J30&lt;92),VLOOKUP(K30,Feuil1!$F$10:$J$24,4),IF(AND(J30&gt;89,J30&lt;96),VLOOKUP(K30,Feuil1!$F$10:$J$24,3),VLOOKUP(K30,Feuil1!$F$10:$J$24,2)))))))</f>
        <v>C62</v>
      </c>
      <c r="Y30" s="153">
        <f>SUM(T30-(K30*2))</f>
        <v>50.739999999999995</v>
      </c>
      <c r="Z30" s="7">
        <f>T30-HLOOKUP(X30,Feuil1!$C$1:$AU$9,2,FALSE)</f>
        <v>71</v>
      </c>
      <c r="AA30" s="7">
        <f>T30-HLOOKUP(X30,Feuil1!$C$1:$AU$9,3,FALSE)</f>
        <v>56</v>
      </c>
      <c r="AB30" s="7">
        <f>T30-HLOOKUP(X30,Feuil1!$C$1:$AU$9,4,FALSE)</f>
        <v>41</v>
      </c>
      <c r="AC30" s="7">
        <f>T30-HLOOKUP(X30,Feuil1!$C$1:$AU$9,5,FALSE)</f>
        <v>26</v>
      </c>
      <c r="AD30" s="7">
        <f>T30-HLOOKUP(X30,Feuil1!$C$1:$AU$9,6,FALSE)</f>
        <v>11</v>
      </c>
      <c r="AE30" s="7">
        <f>T30-HLOOKUP(X30,Feuil1!$C$1:$AU$9,7,FALSE)</f>
        <v>-4</v>
      </c>
      <c r="AF30" s="7">
        <f>T30-HLOOKUP(X30,Feuil1!$C$1:$AU$9,8,FALSE)</f>
        <v>-24</v>
      </c>
      <c r="AG30" s="7">
        <f>T30-HLOOKUP(X30,Feuil1!$C$1:$AU$9,9,FALSE)</f>
        <v>-829</v>
      </c>
      <c r="AO30" s="22" t="str">
        <f t="shared" si="20"/>
        <v>NAT +</v>
      </c>
    </row>
    <row r="31" spans="1:41" s="22" customFormat="1" ht="21.75" thickBot="1">
      <c r="A31" s="164" t="s">
        <v>94</v>
      </c>
      <c r="B31" s="144"/>
      <c r="C31" s="68" t="s">
        <v>155</v>
      </c>
      <c r="D31" s="181">
        <v>212285</v>
      </c>
      <c r="E31" s="194" t="s">
        <v>170</v>
      </c>
      <c r="F31" s="70"/>
      <c r="G31" s="71" t="s">
        <v>171</v>
      </c>
      <c r="H31" s="183" t="s">
        <v>172</v>
      </c>
      <c r="I31" s="184" t="s">
        <v>161</v>
      </c>
      <c r="J31" s="72">
        <v>94</v>
      </c>
      <c r="K31" s="44">
        <v>67.91</v>
      </c>
      <c r="L31" s="223">
        <v>74</v>
      </c>
      <c r="M31" s="222">
        <v>-78</v>
      </c>
      <c r="N31" s="222">
        <v>78</v>
      </c>
      <c r="O31" s="221">
        <f t="shared" si="14"/>
        <v>78</v>
      </c>
      <c r="P31" s="223">
        <v>94</v>
      </c>
      <c r="Q31" s="223">
        <v>100</v>
      </c>
      <c r="R31" s="222">
        <v>-105</v>
      </c>
      <c r="S31" s="227">
        <f t="shared" si="15"/>
        <v>100</v>
      </c>
      <c r="T31" s="45">
        <f t="shared" si="16"/>
        <v>178</v>
      </c>
      <c r="U31" s="46">
        <f t="shared" si="17"/>
        <v>240.6521593183237</v>
      </c>
      <c r="V31" s="47" t="str">
        <f t="shared" si="18"/>
        <v>NAT +</v>
      </c>
      <c r="W31" s="48">
        <f t="shared" si="19"/>
        <v>3</v>
      </c>
      <c r="X31" s="149" t="str">
        <f>IF(K31="","",IF(A31="H",IF(OR(J31="SEN",J31&lt;90),VLOOKUP(K31,Feuil1!$A$10:$E$28,5),IF(AND(J31&gt;89,J31&lt;93),VLOOKUP(K31,Feuil1!$A$10:$E$28,4),IF(AND(J31&gt;89,J31&lt;92),VLOOKUP(K31,Feuil1!$A$10:$E$28,3),IF(AND(J31&gt;91,J31&lt;96),VLOOKUP(K31,Feuil1!$A$10:$E$28,3),VLOOKUP(K31,Feuil1!$A$10:$E$28,2))))),IF(OR(J31="SEN",J31&lt;90),VLOOKUP(K31,Feuil1!$F$10:$J$24,5),IF(AND(J31&gt;89,J31&lt;93),VLOOKUP(K31,Feuil1!$F$10:$J$24,4),IF(AND(J31&gt;89,J31&lt;92),VLOOKUP(K31,Feuil1!$F$10:$J$24,4),IF(AND(J31&gt;89,J31&lt;96),VLOOKUP(K31,Feuil1!$F$10:$J$24,3),VLOOKUP(K31,Feuil1!$F$10:$J$24,2)))))))</f>
        <v>C69</v>
      </c>
      <c r="Y31" s="154">
        <f>SUM(T31-(K31*2))</f>
        <v>42.18000000000001</v>
      </c>
      <c r="Z31" s="7">
        <f>T31-HLOOKUP(X31,Feuil1!$C$1:$AU$9,2,FALSE)</f>
        <v>63</v>
      </c>
      <c r="AA31" s="7">
        <f>T31-HLOOKUP(X31,Feuil1!$C$1:$AU$9,3,FALSE)</f>
        <v>48</v>
      </c>
      <c r="AB31" s="7">
        <f>T31-HLOOKUP(X31,Feuil1!$C$1:$AU$9,4,FALSE)</f>
        <v>28</v>
      </c>
      <c r="AC31" s="7">
        <f>T31-HLOOKUP(X31,Feuil1!$C$1:$AU$9,5,FALSE)</f>
        <v>18</v>
      </c>
      <c r="AD31" s="7">
        <f>T31-HLOOKUP(X31,Feuil1!$C$1:$AU$9,6,FALSE)</f>
        <v>3</v>
      </c>
      <c r="AE31" s="7">
        <f>T31-HLOOKUP(X31,Feuil1!$C$1:$AU$9,7,FALSE)</f>
        <v>-12</v>
      </c>
      <c r="AF31" s="7">
        <f>T31-HLOOKUP(X31,Feuil1!$C$1:$AU$9,8,FALSE)</f>
        <v>-37</v>
      </c>
      <c r="AG31" s="7">
        <f>T31-HLOOKUP(X31,Feuil1!$C$1:$AU$9,9,FALSE)</f>
        <v>-822</v>
      </c>
      <c r="AO31" s="22" t="str">
        <f t="shared" si="20"/>
        <v>NAT +</v>
      </c>
    </row>
    <row r="32" spans="1:33" s="22" customFormat="1" ht="24" thickTop="1">
      <c r="A32" s="163"/>
      <c r="B32" s="231" t="s">
        <v>95</v>
      </c>
      <c r="C32" s="232"/>
      <c r="D32" s="232"/>
      <c r="E32" s="232"/>
      <c r="F32" s="233"/>
      <c r="G32" s="234" t="s">
        <v>191</v>
      </c>
      <c r="H32" s="235"/>
      <c r="I32" s="161">
        <f>SUM(Y33:Y38)</f>
        <v>151</v>
      </c>
      <c r="J32" s="228" t="s">
        <v>211</v>
      </c>
      <c r="K32" s="106"/>
      <c r="L32" s="208"/>
      <c r="M32" s="208"/>
      <c r="N32" s="208"/>
      <c r="O32" s="107"/>
      <c r="P32" s="208"/>
      <c r="Q32" s="208"/>
      <c r="R32" s="208"/>
      <c r="S32" s="108"/>
      <c r="T32" s="109"/>
      <c r="U32" s="236" t="s">
        <v>209</v>
      </c>
      <c r="V32" s="237"/>
      <c r="W32" s="237"/>
      <c r="X32" s="151"/>
      <c r="Y32" s="212">
        <f>SUM(Y33:Y35)</f>
        <v>104.8</v>
      </c>
      <c r="Z32" s="7"/>
      <c r="AA32" s="7"/>
      <c r="AB32" s="7"/>
      <c r="AC32" s="7"/>
      <c r="AD32" s="7"/>
      <c r="AE32" s="7"/>
      <c r="AF32" s="7"/>
      <c r="AG32" s="7"/>
    </row>
    <row r="33" spans="1:41" s="22" customFormat="1" ht="21">
      <c r="A33" s="155" t="s">
        <v>93</v>
      </c>
      <c r="B33" s="143"/>
      <c r="C33" s="79" t="s">
        <v>192</v>
      </c>
      <c r="D33" s="185">
        <v>188784</v>
      </c>
      <c r="E33" s="80" t="s">
        <v>93</v>
      </c>
      <c r="F33" s="81"/>
      <c r="G33" s="82" t="s">
        <v>193</v>
      </c>
      <c r="H33" s="198" t="s">
        <v>194</v>
      </c>
      <c r="I33" s="176" t="s">
        <v>195</v>
      </c>
      <c r="J33" s="78">
        <v>95</v>
      </c>
      <c r="K33" s="83">
        <v>47.09</v>
      </c>
      <c r="L33" s="210">
        <v>38</v>
      </c>
      <c r="M33" s="199">
        <v>-41</v>
      </c>
      <c r="N33" s="199">
        <v>-41</v>
      </c>
      <c r="O33" s="216">
        <f t="shared" si="8"/>
        <v>38</v>
      </c>
      <c r="P33" s="210">
        <v>48</v>
      </c>
      <c r="Q33" s="210">
        <v>52</v>
      </c>
      <c r="R33" s="210">
        <v>55</v>
      </c>
      <c r="S33" s="219">
        <f t="shared" si="7"/>
        <v>55</v>
      </c>
      <c r="T33" s="84">
        <f t="shared" si="9"/>
        <v>93</v>
      </c>
      <c r="U33" s="85">
        <f t="shared" si="10"/>
        <v>144.479279589523</v>
      </c>
      <c r="V33" s="86" t="str">
        <f t="shared" si="11"/>
        <v>NAT +</v>
      </c>
      <c r="W33" s="87">
        <f t="shared" si="12"/>
        <v>8</v>
      </c>
      <c r="X33" s="148" t="str">
        <f>IF(K33="","",IF(A33="H",IF(OR(J33="SEN",J33&lt;90),VLOOKUP(K33,Feuil1!$A$10:$E$28,5),IF(AND(J33&gt;89,J33&lt;93),VLOOKUP(K33,Feuil1!$A$10:$E$28,4),IF(AND(J33&gt;89,J33&lt;92),VLOOKUP(K33,Feuil1!$A$10:$E$28,3),IF(AND(J33&gt;91,J33&lt;96),VLOOKUP(K33,Feuil1!$A$10:$E$28,3),VLOOKUP(K33,Feuil1!$A$10:$E$28,2))))),IF(OR(J33="SEN",J33&lt;90),VLOOKUP(K33,Feuil1!$F$10:$J$24,5),IF(AND(J33&gt;89,J33&lt;93),VLOOKUP(K33,Feuil1!$F$10:$J$24,4),IF(AND(J33&gt;89,J33&lt;92),VLOOKUP(K33,Feuil1!$F$10:$J$24,4),IF(AND(J33&gt;89,J33&lt;96),VLOOKUP(K33,Feuil1!$F$10:$J$24,3),VLOOKUP(K33,Feuil1!$F$10:$J$24,2)))))))</f>
        <v>FC48</v>
      </c>
      <c r="Y33" s="152">
        <f>SUM(T33-K33)</f>
        <v>45.91</v>
      </c>
      <c r="Z33" s="7">
        <f>T33-HLOOKUP(X33,Feuil1!$C$1:$AU$9,2,FALSE)</f>
        <v>48</v>
      </c>
      <c r="AA33" s="7">
        <f>T33-HLOOKUP(X33,Feuil1!$C$1:$AU$9,3,FALSE)</f>
        <v>38</v>
      </c>
      <c r="AB33" s="7">
        <f>T33-HLOOKUP(X33,Feuil1!$C$1:$AU$9,4,FALSE)</f>
        <v>28</v>
      </c>
      <c r="AC33" s="7">
        <f>T33-HLOOKUP(X33,Feuil1!$C$1:$AU$9,5,FALSE)</f>
        <v>18</v>
      </c>
      <c r="AD33" s="7">
        <f>T33-HLOOKUP(X33,Feuil1!$C$1:$AU$9,6,FALSE)</f>
        <v>8</v>
      </c>
      <c r="AE33" s="7">
        <f>T33-HLOOKUP(X33,Feuil1!$C$1:$AU$9,7,FALSE)</f>
        <v>-2</v>
      </c>
      <c r="AF33" s="7">
        <f>T33-HLOOKUP(X33,Feuil1!$C$1:$AU$9,8,FALSE)</f>
        <v>-12</v>
      </c>
      <c r="AG33" s="7">
        <f>T33-HLOOKUP(X33,Feuil1!$C$1:$AU$9,9,FALSE)</f>
        <v>-907</v>
      </c>
      <c r="AO33" s="22" t="str">
        <f t="shared" si="13"/>
        <v>NAT +</v>
      </c>
    </row>
    <row r="34" spans="1:41" s="22" customFormat="1" ht="21">
      <c r="A34" s="155" t="s">
        <v>93</v>
      </c>
      <c r="B34" s="140"/>
      <c r="C34" s="79" t="s">
        <v>192</v>
      </c>
      <c r="D34" s="187">
        <v>210390</v>
      </c>
      <c r="E34" s="50" t="s">
        <v>93</v>
      </c>
      <c r="F34" s="51"/>
      <c r="G34" s="60" t="s">
        <v>196</v>
      </c>
      <c r="H34" s="189" t="s">
        <v>197</v>
      </c>
      <c r="I34" s="180" t="s">
        <v>198</v>
      </c>
      <c r="J34" s="62">
        <v>95</v>
      </c>
      <c r="K34" s="53">
        <v>50.66</v>
      </c>
      <c r="L34" s="209">
        <v>38</v>
      </c>
      <c r="M34" s="209">
        <v>41</v>
      </c>
      <c r="N34" s="209">
        <v>43</v>
      </c>
      <c r="O34" s="215">
        <f>IF(K34="","",IF(MAXA(L34:N34)&lt;=0,0,MAXA(L34:N34)))</f>
        <v>43</v>
      </c>
      <c r="P34" s="209">
        <v>50</v>
      </c>
      <c r="Q34" s="209">
        <v>55</v>
      </c>
      <c r="R34" s="200">
        <v>-57</v>
      </c>
      <c r="S34" s="218">
        <f>IF(K34="","",IF(MAXA(P34:R34)&lt;=0,0,MAXA(P34:R34)))</f>
        <v>55</v>
      </c>
      <c r="T34" s="54">
        <f>IF(K34="","",IF(OR(O34=0,S34=0),0,O34+S34))</f>
        <v>98</v>
      </c>
      <c r="U34" s="55">
        <f t="shared" si="10"/>
        <v>142.9136144590736</v>
      </c>
      <c r="V34" s="56" t="str">
        <f t="shared" si="11"/>
        <v>NAT +</v>
      </c>
      <c r="W34" s="57">
        <f>IF(K34="","",IF(AG34&gt;=0,AG34,IF(AF34&gt;=0,AF34,IF(AE34&gt;=0,AE34,IF(AD34&gt;=0,AD34,IF(AC34&gt;=0,AC34,IF(AB34&gt;=0,AB34,IF(AA34&gt;=0,AA34,Z34))))))))</f>
        <v>3</v>
      </c>
      <c r="X34" s="146" t="str">
        <f>IF(K34="","",IF(A34="H",IF(OR(J34="SEN",J34&lt;90),VLOOKUP(K34,Feuil1!$A$10:$E$28,5),IF(AND(J34&gt;89,J34&lt;93),VLOOKUP(K34,Feuil1!$A$10:$E$28,4),IF(AND(J34&gt;89,J34&lt;92),VLOOKUP(K34,Feuil1!$A$10:$E$28,3),IF(AND(J34&gt;91,J34&lt;96),VLOOKUP(K34,Feuil1!$A$10:$E$28,3),VLOOKUP(K34,Feuil1!$A$10:$E$28,2))))),IF(OR(J34="SEN",J34&lt;90),VLOOKUP(K34,Feuil1!$F$10:$J$24,5),IF(AND(J34&gt;89,J34&lt;93),VLOOKUP(K34,Feuil1!$F$10:$J$24,4),IF(AND(J34&gt;89,J34&lt;92),VLOOKUP(K34,Feuil1!$F$10:$J$24,4),IF(AND(J34&gt;89,J34&lt;96),VLOOKUP(K34,Feuil1!$F$10:$J$24,3),VLOOKUP(K34,Feuil1!$F$10:$J$24,2)))))))</f>
        <v>FC53</v>
      </c>
      <c r="Y34" s="153">
        <f>SUM(T34-K34)</f>
        <v>47.34</v>
      </c>
      <c r="Z34" s="7">
        <f>T34-HLOOKUP(X34,Feuil1!$C$1:$AU$9,2,FALSE)</f>
        <v>48</v>
      </c>
      <c r="AA34" s="7">
        <f>T34-HLOOKUP(X34,Feuil1!$C$1:$AU$9,3,FALSE)</f>
        <v>33</v>
      </c>
      <c r="AB34" s="7">
        <f>T34-HLOOKUP(X34,Feuil1!$C$1:$AU$9,4,FALSE)</f>
        <v>23</v>
      </c>
      <c r="AC34" s="7">
        <f>T34-HLOOKUP(X34,Feuil1!$C$1:$AU$9,5,FALSE)</f>
        <v>13</v>
      </c>
      <c r="AD34" s="7">
        <f>T34-HLOOKUP(X34,Feuil1!$C$1:$AU$9,6,FALSE)</f>
        <v>3</v>
      </c>
      <c r="AE34" s="7">
        <f>T34-HLOOKUP(X34,Feuil1!$C$1:$AU$9,7,FALSE)</f>
        <v>-7</v>
      </c>
      <c r="AF34" s="7">
        <f>T34-HLOOKUP(X34,Feuil1!$C$1:$AU$9,8,FALSE)</f>
        <v>-17</v>
      </c>
      <c r="AG34" s="7">
        <f>T34-HLOOKUP(X34,Feuil1!$C$1:$AU$9,9,FALSE)</f>
        <v>-902</v>
      </c>
      <c r="AO34" s="22" t="str">
        <f t="shared" si="13"/>
        <v>NAT +</v>
      </c>
    </row>
    <row r="35" spans="1:41" s="22" customFormat="1" ht="21">
      <c r="A35" s="155" t="s">
        <v>93</v>
      </c>
      <c r="B35" s="140"/>
      <c r="C35" s="79" t="s">
        <v>192</v>
      </c>
      <c r="D35" s="187">
        <v>204526</v>
      </c>
      <c r="E35" s="50" t="s">
        <v>93</v>
      </c>
      <c r="F35" s="51"/>
      <c r="G35" s="60" t="s">
        <v>199</v>
      </c>
      <c r="H35" s="189" t="s">
        <v>200</v>
      </c>
      <c r="I35" s="180" t="s">
        <v>198</v>
      </c>
      <c r="J35" s="62">
        <v>94</v>
      </c>
      <c r="K35" s="53">
        <v>63.45</v>
      </c>
      <c r="L35" s="209">
        <v>28</v>
      </c>
      <c r="M35" s="209">
        <v>30</v>
      </c>
      <c r="N35" s="209">
        <v>33</v>
      </c>
      <c r="O35" s="215">
        <f>IF(K35="","",IF(MAXA(L35:N35)&lt;=0,0,MAXA(L35:N35)))</f>
        <v>33</v>
      </c>
      <c r="P35" s="209">
        <v>42</v>
      </c>
      <c r="Q35" s="200">
        <v>-45</v>
      </c>
      <c r="R35" s="200">
        <v>-45</v>
      </c>
      <c r="S35" s="218">
        <f>IF(K35="","",IF(MAXA(P35:R35)&lt;=0,0,MAXA(P35:R35)))</f>
        <v>42</v>
      </c>
      <c r="T35" s="54">
        <f>IF(K35="","",IF(OR(O35=0,S35=0),0,O35+S35))</f>
        <v>75</v>
      </c>
      <c r="U35" s="55">
        <f>IF(K35="","",IF(A35="H",10^(0.784780654*LOG(K35/173.961)^2)*T35,IF(A35="F",10^(1.056683941*LOG(K35/125.441)^2)*T35,"")))</f>
        <v>92.82150669540583</v>
      </c>
      <c r="V35" s="56" t="str">
        <f>IF(K35="","",AO35)</f>
        <v>DEP +</v>
      </c>
      <c r="W35" s="57">
        <f>IF(K35="","",IF(AG35&gt;=0,AG35,IF(AF35&gt;=0,AF35,IF(AE35&gt;=0,AE35,IF(AD35&gt;=0,AD35,IF(AC35&gt;=0,AC35,IF(AB35&gt;=0,AB35,IF(AA35&gt;=0,AA35,Z35))))))))</f>
        <v>10</v>
      </c>
      <c r="X35" s="146" t="str">
        <f>IF(K35="","",IF(A35="H",IF(OR(J35="SEN",J35&lt;90),VLOOKUP(K35,Feuil1!$A$10:$E$28,5),IF(AND(J35&gt;89,J35&lt;93),VLOOKUP(K35,Feuil1!$A$10:$E$28,4),IF(AND(J35&gt;89,J35&lt;92),VLOOKUP(K35,Feuil1!$A$10:$E$28,3),IF(AND(J35&gt;91,J35&lt;96),VLOOKUP(K35,Feuil1!$A$10:$E$28,3),VLOOKUP(K35,Feuil1!$A$10:$E$28,2))))),IF(OR(J35="SEN",J35&lt;90),VLOOKUP(K35,Feuil1!$F$10:$J$24,5),IF(AND(J35&gt;89,J35&lt;93),VLOOKUP(K35,Feuil1!$F$10:$J$24,4),IF(AND(J35&gt;89,J35&lt;92),VLOOKUP(K35,Feuil1!$F$10:$J$24,4),IF(AND(J35&gt;89,J35&lt;96),VLOOKUP(K35,Feuil1!$F$10:$J$24,3),VLOOKUP(K35,Feuil1!$F$10:$J$24,2)))))))</f>
        <v>FC69</v>
      </c>
      <c r="Y35" s="153">
        <f>SUM(T35-K35)</f>
        <v>11.549999999999997</v>
      </c>
      <c r="Z35" s="7">
        <f>T35-HLOOKUP(X35,Feuil1!$C$1:$AU$9,2,FALSE)</f>
        <v>10</v>
      </c>
      <c r="AA35" s="7">
        <f>T35-HLOOKUP(X35,Feuil1!$C$1:$AU$9,3,FALSE)</f>
        <v>-5</v>
      </c>
      <c r="AB35" s="7">
        <f>T35-HLOOKUP(X35,Feuil1!$C$1:$AU$9,4,FALSE)</f>
        <v>-20</v>
      </c>
      <c r="AC35" s="7">
        <f>T35-HLOOKUP(X35,Feuil1!$C$1:$AU$9,5,FALSE)</f>
        <v>-30</v>
      </c>
      <c r="AD35" s="7">
        <f>T35-HLOOKUP(X35,Feuil1!$C$1:$AU$9,6,FALSE)</f>
        <v>-45</v>
      </c>
      <c r="AE35" s="7">
        <f>T35-HLOOKUP(X35,Feuil1!$C$1:$AU$9,7,FALSE)</f>
        <v>-60</v>
      </c>
      <c r="AF35" s="7">
        <f>T35-HLOOKUP(X35,Feuil1!$C$1:$AU$9,8,FALSE)</f>
        <v>-70</v>
      </c>
      <c r="AG35" s="7">
        <f>T35-HLOOKUP(X35,Feuil1!$C$1:$AU$9,9,FALSE)</f>
        <v>-925</v>
      </c>
      <c r="AO35" s="22" t="str">
        <f>IF(AG35&gt;=0,$AG$3,IF(AF35&gt;=0,$AF$3,IF(AE35&gt;=0,$AE$3,IF(AD35&gt;=0,$AD$3,IF(AC35&gt;=0,$AC$3,IF(AB35&gt;=0,$AB$3,IF(AA35&gt;=0,$AA$3,IF(Z35&gt;=0,$Z$3,$AH$3))))))))</f>
        <v>DEP +</v>
      </c>
    </row>
    <row r="36" spans="1:41" s="22" customFormat="1" ht="21">
      <c r="A36" s="155" t="s">
        <v>94</v>
      </c>
      <c r="B36" s="140"/>
      <c r="C36" s="79" t="s">
        <v>192</v>
      </c>
      <c r="D36" s="187">
        <v>208527</v>
      </c>
      <c r="E36" s="50" t="s">
        <v>93</v>
      </c>
      <c r="F36" s="51"/>
      <c r="G36" s="60" t="s">
        <v>201</v>
      </c>
      <c r="H36" s="189" t="s">
        <v>202</v>
      </c>
      <c r="I36" s="180" t="s">
        <v>198</v>
      </c>
      <c r="J36" s="62">
        <v>93</v>
      </c>
      <c r="K36" s="53">
        <v>75.02</v>
      </c>
      <c r="L36" s="209">
        <v>83</v>
      </c>
      <c r="M36" s="209">
        <v>87</v>
      </c>
      <c r="N36" s="200">
        <v>-90</v>
      </c>
      <c r="O36" s="215">
        <f>IF(K36="","",IF(MAXA(L36:N36)&lt;=0,0,MAXA(L36:N36)))</f>
        <v>87</v>
      </c>
      <c r="P36" s="209">
        <v>100</v>
      </c>
      <c r="Q36" s="209">
        <v>105</v>
      </c>
      <c r="R36" s="209">
        <v>110</v>
      </c>
      <c r="S36" s="218">
        <f>IF(K36="","",IF(MAXA(P36:R36)&lt;=0,0,MAXA(P36:R36)))</f>
        <v>110</v>
      </c>
      <c r="T36" s="54">
        <f>IF(K36="","",IF(OR(O36=0,S36=0),0,O36+S36))</f>
        <v>197</v>
      </c>
      <c r="U36" s="55">
        <f>IF(K36="","",IF(A36="H",10^(0.784780654*LOG(K36/173.961)^2)*T36,IF(A36="F",10^(1.056683941*LOG(K36/125.441)^2)*T36,"")))</f>
        <v>250.7125872528644</v>
      </c>
      <c r="V36" s="56" t="str">
        <f>IF(K36="","",AO36)</f>
        <v>NAT +</v>
      </c>
      <c r="W36" s="57">
        <f>IF(K36="","",IF(AG36&gt;=0,AG36,IF(AF36&gt;=0,AF36,IF(AE36&gt;=0,AE36,IF(AD36&gt;=0,AD36,IF(AC36&gt;=0,AC36,IF(AB36&gt;=0,AB36,IF(AA36&gt;=0,AA36,Z36))))))))</f>
        <v>2</v>
      </c>
      <c r="X36" s="146" t="str">
        <f>IF(K36="","",IF(A36="H",IF(OR(J36="SEN",J36&lt;90),VLOOKUP(K36,Feuil1!$A$10:$E$28,5),IF(AND(J36&gt;89,J36&lt;93),VLOOKUP(K36,Feuil1!$A$10:$E$28,4),IF(AND(J36&gt;89,J36&lt;92),VLOOKUP(K36,Feuil1!$A$10:$E$28,3),IF(AND(J36&gt;91,J36&lt;96),VLOOKUP(K36,Feuil1!$A$10:$E$28,3),VLOOKUP(K36,Feuil1!$A$10:$E$28,2))))),IF(OR(J36="SEN",J36&lt;90),VLOOKUP(K36,Feuil1!$F$10:$J$24,5),IF(AND(J36&gt;89,J36&lt;93),VLOOKUP(K36,Feuil1!$F$10:$J$24,4),IF(AND(J36&gt;89,J36&lt;92),VLOOKUP(K36,Feuil1!$F$10:$J$24,4),IF(AND(J36&gt;89,J36&lt;96),VLOOKUP(K36,Feuil1!$F$10:$J$24,3),VLOOKUP(K36,Feuil1!$F$10:$J$24,2)))))))</f>
        <v>C77</v>
      </c>
      <c r="Y36" s="153">
        <f>SUM(T36-(K36*2))</f>
        <v>46.96000000000001</v>
      </c>
      <c r="Z36" s="7">
        <f>T36-HLOOKUP(X36,Feuil1!$C$1:$AU$9,2,FALSE)</f>
        <v>72</v>
      </c>
      <c r="AA36" s="7">
        <f>T36-HLOOKUP(X36,Feuil1!$C$1:$AU$9,3,FALSE)</f>
        <v>52</v>
      </c>
      <c r="AB36" s="7">
        <f>T36-HLOOKUP(X36,Feuil1!$C$1:$AU$9,4,FALSE)</f>
        <v>32</v>
      </c>
      <c r="AC36" s="7">
        <f>T36-HLOOKUP(X36,Feuil1!$C$1:$AU$9,5,FALSE)</f>
        <v>17</v>
      </c>
      <c r="AD36" s="7">
        <f>T36-HLOOKUP(X36,Feuil1!$C$1:$AU$9,6,FALSE)</f>
        <v>2</v>
      </c>
      <c r="AE36" s="7">
        <f>T36-HLOOKUP(X36,Feuil1!$C$1:$AU$9,7,FALSE)</f>
        <v>-13</v>
      </c>
      <c r="AF36" s="7">
        <f>T36-HLOOKUP(X36,Feuil1!$C$1:$AU$9,8,FALSE)</f>
        <v>-38</v>
      </c>
      <c r="AG36" s="7">
        <f>T36-HLOOKUP(X36,Feuil1!$C$1:$AU$9,9,FALSE)</f>
        <v>-803</v>
      </c>
      <c r="AO36" s="22" t="str">
        <f>IF(AG36&gt;=0,$AG$3,IF(AF36&gt;=0,$AF$3,IF(AE36&gt;=0,$AE$3,IF(AD36&gt;=0,$AD$3,IF(AC36&gt;=0,$AC$3,IF(AB36&gt;=0,$AB$3,IF(AA36&gt;=0,$AA$3,IF(Z36&gt;=0,$Z$3,$AH$3))))))))</f>
        <v>NAT +</v>
      </c>
    </row>
    <row r="37" spans="1:41" s="22" customFormat="1" ht="21">
      <c r="A37" s="155" t="s">
        <v>94</v>
      </c>
      <c r="B37" s="140"/>
      <c r="C37" s="79" t="s">
        <v>192</v>
      </c>
      <c r="D37" s="187">
        <v>208126</v>
      </c>
      <c r="E37" s="50" t="s">
        <v>93</v>
      </c>
      <c r="F37" s="51"/>
      <c r="G37" s="60" t="s">
        <v>203</v>
      </c>
      <c r="H37" s="189" t="s">
        <v>204</v>
      </c>
      <c r="I37" s="180" t="s">
        <v>198</v>
      </c>
      <c r="J37" s="62">
        <v>94</v>
      </c>
      <c r="K37" s="53">
        <v>73.61</v>
      </c>
      <c r="L37" s="209">
        <v>60</v>
      </c>
      <c r="M37" s="209">
        <v>63</v>
      </c>
      <c r="N37" s="209">
        <v>67</v>
      </c>
      <c r="O37" s="215">
        <f t="shared" si="8"/>
        <v>67</v>
      </c>
      <c r="P37" s="209">
        <v>80</v>
      </c>
      <c r="Q37" s="200">
        <v>-85</v>
      </c>
      <c r="R37" s="209">
        <v>85</v>
      </c>
      <c r="S37" s="218">
        <f t="shared" si="7"/>
        <v>85</v>
      </c>
      <c r="T37" s="54">
        <f t="shared" si="9"/>
        <v>152</v>
      </c>
      <c r="U37" s="55">
        <f t="shared" si="10"/>
        <v>195.58299585341484</v>
      </c>
      <c r="V37" s="56" t="str">
        <f t="shared" si="11"/>
        <v>REG +</v>
      </c>
      <c r="W37" s="57">
        <f t="shared" si="12"/>
        <v>7</v>
      </c>
      <c r="X37" s="146" t="str">
        <f>IF(K37="","",IF(A37="H",IF(OR(J37="SEN",J37&lt;90),VLOOKUP(K37,Feuil1!$A$10:$E$28,5),IF(AND(J37&gt;89,J37&lt;93),VLOOKUP(K37,Feuil1!$A$10:$E$28,4),IF(AND(J37&gt;89,J37&lt;92),VLOOKUP(K37,Feuil1!$A$10:$E$28,3),IF(AND(J37&gt;91,J37&lt;96),VLOOKUP(K37,Feuil1!$A$10:$E$28,3),VLOOKUP(K37,Feuil1!$A$10:$E$28,2))))),IF(OR(J37="SEN",J37&lt;90),VLOOKUP(K37,Feuil1!$F$10:$J$24,5),IF(AND(J37&gt;89,J37&lt;93),VLOOKUP(K37,Feuil1!$F$10:$J$24,4),IF(AND(J37&gt;89,J37&lt;92),VLOOKUP(K37,Feuil1!$F$10:$J$24,4),IF(AND(J37&gt;89,J37&lt;96),VLOOKUP(K37,Feuil1!$F$10:$J$24,3),VLOOKUP(K37,Feuil1!$F$10:$J$24,2)))))))</f>
        <v>C77</v>
      </c>
      <c r="Y37" s="153">
        <f>SUM(T37-(K37*2))</f>
        <v>4.780000000000001</v>
      </c>
      <c r="Z37" s="7">
        <f>T37-HLOOKUP(X37,Feuil1!$C$1:$AU$9,2,FALSE)</f>
        <v>27</v>
      </c>
      <c r="AA37" s="7">
        <f>T37-HLOOKUP(X37,Feuil1!$C$1:$AU$9,3,FALSE)</f>
        <v>7</v>
      </c>
      <c r="AB37" s="7">
        <f>T37-HLOOKUP(X37,Feuil1!$C$1:$AU$9,4,FALSE)</f>
        <v>-13</v>
      </c>
      <c r="AC37" s="7">
        <f>T37-HLOOKUP(X37,Feuil1!$C$1:$AU$9,5,FALSE)</f>
        <v>-28</v>
      </c>
      <c r="AD37" s="7">
        <f>T37-HLOOKUP(X37,Feuil1!$C$1:$AU$9,6,FALSE)</f>
        <v>-43</v>
      </c>
      <c r="AE37" s="7">
        <f>T37-HLOOKUP(X37,Feuil1!$C$1:$AU$9,7,FALSE)</f>
        <v>-58</v>
      </c>
      <c r="AF37" s="7">
        <f>T37-HLOOKUP(X37,Feuil1!$C$1:$AU$9,8,FALSE)</f>
        <v>-83</v>
      </c>
      <c r="AG37" s="7">
        <f>T37-HLOOKUP(X37,Feuil1!$C$1:$AU$9,9,FALSE)</f>
        <v>-848</v>
      </c>
      <c r="AO37" s="22" t="str">
        <f t="shared" si="13"/>
        <v>REG +</v>
      </c>
    </row>
    <row r="38" spans="1:41" s="22" customFormat="1" ht="21.75" thickBot="1">
      <c r="A38" s="164" t="s">
        <v>94</v>
      </c>
      <c r="B38" s="144"/>
      <c r="C38" s="68" t="s">
        <v>192</v>
      </c>
      <c r="D38" s="190">
        <v>199196</v>
      </c>
      <c r="E38" s="69" t="s">
        <v>93</v>
      </c>
      <c r="F38" s="70"/>
      <c r="G38" s="71" t="s">
        <v>205</v>
      </c>
      <c r="H38" s="116" t="s">
        <v>206</v>
      </c>
      <c r="I38" s="184" t="s">
        <v>198</v>
      </c>
      <c r="J38" s="72">
        <v>95</v>
      </c>
      <c r="K38" s="44">
        <v>67.77</v>
      </c>
      <c r="L38" s="223">
        <v>53</v>
      </c>
      <c r="M38" s="223">
        <v>57</v>
      </c>
      <c r="N38" s="223">
        <v>-61</v>
      </c>
      <c r="O38" s="221">
        <f t="shared" si="8"/>
        <v>57</v>
      </c>
      <c r="P38" s="222">
        <v>65</v>
      </c>
      <c r="Q38" s="223">
        <v>69</v>
      </c>
      <c r="R38" s="223">
        <v>73</v>
      </c>
      <c r="S38" s="227">
        <f t="shared" si="7"/>
        <v>73</v>
      </c>
      <c r="T38" s="45">
        <f t="shared" si="9"/>
        <v>130</v>
      </c>
      <c r="U38" s="46">
        <f t="shared" si="10"/>
        <v>175.99016980214708</v>
      </c>
      <c r="V38" s="47" t="str">
        <f t="shared" si="11"/>
        <v>REG +</v>
      </c>
      <c r="W38" s="48">
        <f t="shared" si="12"/>
        <v>0</v>
      </c>
      <c r="X38" s="149" t="str">
        <f>IF(K38="","",IF(A38="H",IF(OR(J38="SEN",J38&lt;90),VLOOKUP(K38,Feuil1!$A$10:$E$28,5),IF(AND(J38&gt;89,J38&lt;93),VLOOKUP(K38,Feuil1!$A$10:$E$28,4),IF(AND(J38&gt;89,J38&lt;92),VLOOKUP(K38,Feuil1!$A$10:$E$28,3),IF(AND(J38&gt;91,J38&lt;96),VLOOKUP(K38,Feuil1!$A$10:$E$28,3),VLOOKUP(K38,Feuil1!$A$10:$E$28,2))))),IF(OR(J38="SEN",J38&lt;90),VLOOKUP(K38,Feuil1!$F$10:$J$24,5),IF(AND(J38&gt;89,J38&lt;93),VLOOKUP(K38,Feuil1!$F$10:$J$24,4),IF(AND(J38&gt;89,J38&lt;92),VLOOKUP(K38,Feuil1!$F$10:$J$24,4),IF(AND(J38&gt;89,J38&lt;96),VLOOKUP(K38,Feuil1!$F$10:$J$24,3),VLOOKUP(K38,Feuil1!$F$10:$J$24,2)))))))</f>
        <v>C69</v>
      </c>
      <c r="Y38" s="154">
        <f>SUM(T38-(K38*2))</f>
        <v>-5.539999999999992</v>
      </c>
      <c r="Z38" s="7">
        <f>T38-HLOOKUP(X38,Feuil1!$C$1:$AU$9,2,FALSE)</f>
        <v>15</v>
      </c>
      <c r="AA38" s="7">
        <f>T38-HLOOKUP(X38,Feuil1!$C$1:$AU$9,3,FALSE)</f>
        <v>0</v>
      </c>
      <c r="AB38" s="7">
        <f>T38-HLOOKUP(X38,Feuil1!$C$1:$AU$9,4,FALSE)</f>
        <v>-20</v>
      </c>
      <c r="AC38" s="7">
        <f>T38-HLOOKUP(X38,Feuil1!$C$1:$AU$9,5,FALSE)</f>
        <v>-30</v>
      </c>
      <c r="AD38" s="7">
        <f>T38-HLOOKUP(X38,Feuil1!$C$1:$AU$9,6,FALSE)</f>
        <v>-45</v>
      </c>
      <c r="AE38" s="7">
        <f>T38-HLOOKUP(X38,Feuil1!$C$1:$AU$9,7,FALSE)</f>
        <v>-60</v>
      </c>
      <c r="AF38" s="7">
        <f>T38-HLOOKUP(X38,Feuil1!$C$1:$AU$9,8,FALSE)</f>
        <v>-85</v>
      </c>
      <c r="AG38" s="7">
        <f>T38-HLOOKUP(X38,Feuil1!$C$1:$AU$9,9,FALSE)</f>
        <v>-870</v>
      </c>
      <c r="AO38" s="22" t="str">
        <f t="shared" si="13"/>
        <v>REG +</v>
      </c>
    </row>
    <row r="39" spans="1:33" s="22" customFormat="1" ht="24" thickTop="1">
      <c r="A39" s="163"/>
      <c r="B39" s="231" t="s">
        <v>95</v>
      </c>
      <c r="C39" s="232"/>
      <c r="D39" s="232"/>
      <c r="E39" s="232"/>
      <c r="F39" s="233"/>
      <c r="G39" s="238" t="s">
        <v>173</v>
      </c>
      <c r="H39" s="238"/>
      <c r="I39" s="161">
        <f>SUM(Y40:Y45)</f>
        <v>101.19</v>
      </c>
      <c r="J39" s="228" t="s">
        <v>210</v>
      </c>
      <c r="K39" s="106"/>
      <c r="L39" s="208"/>
      <c r="M39" s="208"/>
      <c r="N39" s="208"/>
      <c r="O39" s="107"/>
      <c r="P39" s="208"/>
      <c r="Q39" s="208"/>
      <c r="R39" s="208"/>
      <c r="S39" s="108"/>
      <c r="T39" s="109"/>
      <c r="U39" s="236" t="s">
        <v>209</v>
      </c>
      <c r="V39" s="237"/>
      <c r="W39" s="237"/>
      <c r="X39" s="151"/>
      <c r="Y39" s="212">
        <f>SUM(Y40:Y42)</f>
        <v>76.05000000000001</v>
      </c>
      <c r="Z39" s="7"/>
      <c r="AA39" s="7"/>
      <c r="AB39" s="7"/>
      <c r="AC39" s="7"/>
      <c r="AD39" s="7"/>
      <c r="AE39" s="7"/>
      <c r="AF39" s="7"/>
      <c r="AG39" s="7"/>
    </row>
    <row r="40" spans="1:41" s="22" customFormat="1" ht="21">
      <c r="A40" s="155" t="s">
        <v>93</v>
      </c>
      <c r="B40" s="143"/>
      <c r="C40" s="88" t="s">
        <v>174</v>
      </c>
      <c r="D40" s="195">
        <v>171418</v>
      </c>
      <c r="E40" s="174" t="s">
        <v>93</v>
      </c>
      <c r="F40" s="89"/>
      <c r="G40" s="90" t="s">
        <v>175</v>
      </c>
      <c r="H40" s="196" t="s">
        <v>176</v>
      </c>
      <c r="I40" s="197" t="s">
        <v>177</v>
      </c>
      <c r="J40" s="91">
        <v>95</v>
      </c>
      <c r="K40" s="83">
        <v>57.76</v>
      </c>
      <c r="L40" s="210">
        <v>33</v>
      </c>
      <c r="M40" s="199">
        <v>-35</v>
      </c>
      <c r="N40" s="210">
        <v>35</v>
      </c>
      <c r="O40" s="216">
        <f aca="true" t="shared" si="21" ref="O40:O45">IF(K40="","",IF(MAXA(L40:N40)&lt;=0,0,MAXA(L40:N40)))</f>
        <v>35</v>
      </c>
      <c r="P40" s="210">
        <v>43</v>
      </c>
      <c r="Q40" s="210">
        <v>46</v>
      </c>
      <c r="R40" s="199">
        <v>-49</v>
      </c>
      <c r="S40" s="219">
        <f aca="true" t="shared" si="22" ref="S40:S45">IF(K40="","",IF(MAXA(P40:R40)&lt;=0,0,MAXA(P40:R40)))</f>
        <v>46</v>
      </c>
      <c r="T40" s="84">
        <f>IF(K40="","",IF(OR(O40=0,S40=0),0,O40+S40))</f>
        <v>81</v>
      </c>
      <c r="U40" s="85">
        <f aca="true" t="shared" si="23" ref="U40:U45">IF(K40="","",IF(A40="H",10^(0.784780654*LOG(K40/173.961)^2)*T40,IF(A40="F",10^(1.056683941*LOG(K40/125.441)^2)*T40,"")))</f>
        <v>106.74755341278194</v>
      </c>
      <c r="V40" s="86" t="str">
        <f aca="true" t="shared" si="24" ref="V40:V45">IF(K40="","",AO40)</f>
        <v>IRG +</v>
      </c>
      <c r="W40" s="87">
        <f aca="true" t="shared" si="25" ref="W40:W45">IF(K40="","",IF(AG40&gt;=0,AG40,IF(AF40&gt;=0,AF40,IF(AE40&gt;=0,AE40,IF(AD40&gt;=0,AD40,IF(AC40&gt;=0,AC40,IF(AB40&gt;=0,AB40,IF(AA40&gt;=0,AA40,Z40))))))))</f>
        <v>1</v>
      </c>
      <c r="X40" s="148" t="str">
        <f>IF(K40="","",IF(A40="H",IF(OR(J40="SEN",J40&lt;90),VLOOKUP(K40,Feuil1!$A$10:$E$28,5),IF(AND(J40&gt;89,J40&lt;93),VLOOKUP(K40,Feuil1!$A$10:$E$28,4),IF(AND(J40&gt;89,J40&lt;92),VLOOKUP(K40,Feuil1!$A$10:$E$28,3),IF(AND(J40&gt;91,J40&lt;96),VLOOKUP(K40,Feuil1!$A$10:$E$28,3),VLOOKUP(K40,Feuil1!$A$10:$E$28,2))))),IF(OR(J40="SEN",J40&lt;90),VLOOKUP(K40,Feuil1!$F$10:$J$24,5),IF(AND(J40&gt;89,J40&lt;93),VLOOKUP(K40,Feuil1!$F$10:$J$24,4),IF(AND(J40&gt;89,J40&lt;92),VLOOKUP(K40,Feuil1!$F$10:$J$24,4),IF(AND(J40&gt;89,J40&lt;96),VLOOKUP(K40,Feuil1!$F$10:$J$24,3),VLOOKUP(K40,Feuil1!$F$10:$J$24,2)))))))</f>
        <v>FC58</v>
      </c>
      <c r="Y40" s="152">
        <f>SUM(T40-K40)</f>
        <v>23.240000000000002</v>
      </c>
      <c r="Z40" s="7">
        <f>T40-HLOOKUP(X40,Feuil1!$C$1:$AU$9,2,FALSE)</f>
        <v>26</v>
      </c>
      <c r="AA40" s="7">
        <f>T40-HLOOKUP(X40,Feuil1!$C$1:$AU$9,3,FALSE)</f>
        <v>11</v>
      </c>
      <c r="AB40" s="7">
        <f>T40-HLOOKUP(X40,Feuil1!$C$1:$AU$9,4,FALSE)</f>
        <v>1</v>
      </c>
      <c r="AC40" s="7">
        <f>T40-HLOOKUP(X40,Feuil1!$C$1:$AU$9,5,FALSE)</f>
        <v>-9</v>
      </c>
      <c r="AD40" s="7">
        <f>T40-HLOOKUP(X40,Feuil1!$C$1:$AU$9,6,FALSE)</f>
        <v>-19</v>
      </c>
      <c r="AE40" s="7">
        <f>T40-HLOOKUP(X40,Feuil1!$C$1:$AU$9,7,FALSE)</f>
        <v>-34</v>
      </c>
      <c r="AF40" s="7">
        <f>T40-HLOOKUP(X40,Feuil1!$C$1:$AU$9,8,FALSE)</f>
        <v>-44</v>
      </c>
      <c r="AG40" s="7">
        <f>T40-HLOOKUP(X40,Feuil1!$C$1:$AU$9,9,FALSE)</f>
        <v>-919</v>
      </c>
      <c r="AO40" s="22" t="str">
        <f aca="true" t="shared" si="26" ref="AO40:AO45">IF(AG40&gt;=0,$AG$3,IF(AF40&gt;=0,$AF$3,IF(AE40&gt;=0,$AE$3,IF(AD40&gt;=0,$AD$3,IF(AC40&gt;=0,$AC$3,IF(AB40&gt;=0,$AB$3,IF(AA40&gt;=0,$AA$3,IF(Z40&gt;=0,$Z$3,$AH$3))))))))</f>
        <v>IRG +</v>
      </c>
    </row>
    <row r="41" spans="1:41" s="22" customFormat="1" ht="21">
      <c r="A41" s="155" t="s">
        <v>93</v>
      </c>
      <c r="B41" s="140"/>
      <c r="C41" s="49" t="s">
        <v>174</v>
      </c>
      <c r="D41" s="192">
        <v>142197</v>
      </c>
      <c r="E41" s="178" t="s">
        <v>93</v>
      </c>
      <c r="F41" s="51"/>
      <c r="G41" s="52" t="s">
        <v>178</v>
      </c>
      <c r="H41" s="193" t="s">
        <v>179</v>
      </c>
      <c r="I41" s="180" t="s">
        <v>180</v>
      </c>
      <c r="J41" s="62">
        <v>93</v>
      </c>
      <c r="K41" s="53">
        <v>56.83</v>
      </c>
      <c r="L41" s="209">
        <v>30</v>
      </c>
      <c r="M41" s="209">
        <v>33</v>
      </c>
      <c r="N41" s="200">
        <v>-36</v>
      </c>
      <c r="O41" s="215">
        <f t="shared" si="21"/>
        <v>33</v>
      </c>
      <c r="P41" s="209">
        <v>41</v>
      </c>
      <c r="Q41" s="209">
        <v>44</v>
      </c>
      <c r="R41" s="200">
        <v>-47</v>
      </c>
      <c r="S41" s="218">
        <f t="shared" si="22"/>
        <v>44</v>
      </c>
      <c r="T41" s="54">
        <f>IF(K41="","",IF(OR(O41=0,S41=0),0,O41+S41))</f>
        <v>77</v>
      </c>
      <c r="U41" s="55">
        <f t="shared" si="23"/>
        <v>102.66775424977757</v>
      </c>
      <c r="V41" s="56" t="str">
        <f t="shared" si="24"/>
        <v>REG +</v>
      </c>
      <c r="W41" s="57">
        <f t="shared" si="25"/>
        <v>7</v>
      </c>
      <c r="X41" s="146" t="str">
        <f>IF(K41="","",IF(A41="H",IF(OR(J41="SEN",J41&lt;90),VLOOKUP(K41,Feuil1!$A$10:$E$28,5),IF(AND(J41&gt;89,J41&lt;93),VLOOKUP(K41,Feuil1!$A$10:$E$28,4),IF(AND(J41&gt;89,J41&lt;92),VLOOKUP(K41,Feuil1!$A$10:$E$28,3),IF(AND(J41&gt;91,J41&lt;96),VLOOKUP(K41,Feuil1!$A$10:$E$28,3),VLOOKUP(K41,Feuil1!$A$10:$E$28,2))))),IF(OR(J41="SEN",J41&lt;90),VLOOKUP(K41,Feuil1!$F$10:$J$24,5),IF(AND(J41&gt;89,J41&lt;93),VLOOKUP(K41,Feuil1!$F$10:$J$24,4),IF(AND(J41&gt;89,J41&lt;92),VLOOKUP(K41,Feuil1!$F$10:$J$24,4),IF(AND(J41&gt;89,J41&lt;96),VLOOKUP(K41,Feuil1!$F$10:$J$24,3),VLOOKUP(K41,Feuil1!$F$10:$J$24,2)))))))</f>
        <v>FC58</v>
      </c>
      <c r="Y41" s="153">
        <f>SUM(T41-K41)</f>
        <v>20.17</v>
      </c>
      <c r="Z41" s="7">
        <f>T41-HLOOKUP(X41,Feuil1!$C$1:$AU$9,2,FALSE)</f>
        <v>22</v>
      </c>
      <c r="AA41" s="7">
        <f>T41-HLOOKUP(X41,Feuil1!$C$1:$AU$9,3,FALSE)</f>
        <v>7</v>
      </c>
      <c r="AB41" s="7">
        <f>T41-HLOOKUP(X41,Feuil1!$C$1:$AU$9,4,FALSE)</f>
        <v>-3</v>
      </c>
      <c r="AC41" s="7">
        <f>T41-HLOOKUP(X41,Feuil1!$C$1:$AU$9,5,FALSE)</f>
        <v>-13</v>
      </c>
      <c r="AD41" s="7">
        <f>T41-HLOOKUP(X41,Feuil1!$C$1:$AU$9,6,FALSE)</f>
        <v>-23</v>
      </c>
      <c r="AE41" s="7">
        <f>T41-HLOOKUP(X41,Feuil1!$C$1:$AU$9,7,FALSE)</f>
        <v>-38</v>
      </c>
      <c r="AF41" s="7">
        <f>T41-HLOOKUP(X41,Feuil1!$C$1:$AU$9,8,FALSE)</f>
        <v>-48</v>
      </c>
      <c r="AG41" s="7">
        <f>T41-HLOOKUP(X41,Feuil1!$C$1:$AU$9,9,FALSE)</f>
        <v>-923</v>
      </c>
      <c r="AO41" s="22" t="str">
        <f t="shared" si="26"/>
        <v>REG +</v>
      </c>
    </row>
    <row r="42" spans="1:41" s="22" customFormat="1" ht="21">
      <c r="A42" s="155" t="s">
        <v>93</v>
      </c>
      <c r="B42" s="140"/>
      <c r="C42" s="49" t="s">
        <v>174</v>
      </c>
      <c r="D42" s="177">
        <v>140592</v>
      </c>
      <c r="E42" s="178" t="s">
        <v>93</v>
      </c>
      <c r="F42" s="51"/>
      <c r="G42" s="52" t="s">
        <v>181</v>
      </c>
      <c r="H42" s="193" t="s">
        <v>182</v>
      </c>
      <c r="I42" s="180" t="s">
        <v>183</v>
      </c>
      <c r="J42" s="62">
        <v>95</v>
      </c>
      <c r="K42" s="53">
        <v>47.36</v>
      </c>
      <c r="L42" s="209">
        <v>33</v>
      </c>
      <c r="M42" s="209">
        <v>35</v>
      </c>
      <c r="N42" s="200">
        <v>-37</v>
      </c>
      <c r="O42" s="215">
        <f t="shared" si="21"/>
        <v>35</v>
      </c>
      <c r="P42" s="209">
        <v>42</v>
      </c>
      <c r="Q42" s="209">
        <v>45</v>
      </c>
      <c r="R42" s="200">
        <v>-47</v>
      </c>
      <c r="S42" s="218">
        <f t="shared" si="22"/>
        <v>45</v>
      </c>
      <c r="T42" s="54">
        <f>IF(K42="","",IF(OR(O42=0,S42=0),0,O42+S42))</f>
        <v>80</v>
      </c>
      <c r="U42" s="55">
        <f t="shared" si="23"/>
        <v>123.64775995631084</v>
      </c>
      <c r="V42" s="56" t="str">
        <f t="shared" si="24"/>
        <v>FED +</v>
      </c>
      <c r="W42" s="57">
        <f t="shared" si="25"/>
        <v>5</v>
      </c>
      <c r="X42" s="146" t="str">
        <f>IF(K42="","",IF(A42="H",IF(OR(J42="SEN",J42&lt;90),VLOOKUP(K42,Feuil1!$A$10:$E$28,5),IF(AND(J42&gt;89,J42&lt;93),VLOOKUP(K42,Feuil1!$A$10:$E$28,4),IF(AND(J42&gt;89,J42&lt;92),VLOOKUP(K42,Feuil1!$A$10:$E$28,3),IF(AND(J42&gt;91,J42&lt;96),VLOOKUP(K42,Feuil1!$A$10:$E$28,3),VLOOKUP(K42,Feuil1!$A$10:$E$28,2))))),IF(OR(J42="SEN",J42&lt;90),VLOOKUP(K42,Feuil1!$F$10:$J$24,5),IF(AND(J42&gt;89,J42&lt;93),VLOOKUP(K42,Feuil1!$F$10:$J$24,4),IF(AND(J42&gt;89,J42&lt;92),VLOOKUP(K42,Feuil1!$F$10:$J$24,4),IF(AND(J42&gt;89,J42&lt;96),VLOOKUP(K42,Feuil1!$F$10:$J$24,3),VLOOKUP(K42,Feuil1!$F$10:$J$24,2)))))))</f>
        <v>FC48</v>
      </c>
      <c r="Y42" s="153">
        <f>SUM(T42-K42)</f>
        <v>32.64</v>
      </c>
      <c r="Z42" s="7">
        <f>T42-HLOOKUP(X42,Feuil1!$C$1:$AU$9,2,FALSE)</f>
        <v>35</v>
      </c>
      <c r="AA42" s="7">
        <f>T42-HLOOKUP(X42,Feuil1!$C$1:$AU$9,3,FALSE)</f>
        <v>25</v>
      </c>
      <c r="AB42" s="7">
        <f>T42-HLOOKUP(X42,Feuil1!$C$1:$AU$9,4,FALSE)</f>
        <v>15</v>
      </c>
      <c r="AC42" s="7">
        <f>T42-HLOOKUP(X42,Feuil1!$C$1:$AU$9,5,FALSE)</f>
        <v>5</v>
      </c>
      <c r="AD42" s="7">
        <f>T42-HLOOKUP(X42,Feuil1!$C$1:$AU$9,6,FALSE)</f>
        <v>-5</v>
      </c>
      <c r="AE42" s="7">
        <f>T42-HLOOKUP(X42,Feuil1!$C$1:$AU$9,7,FALSE)</f>
        <v>-15</v>
      </c>
      <c r="AF42" s="7">
        <f>T42-HLOOKUP(X42,Feuil1!$C$1:$AU$9,8,FALSE)</f>
        <v>-25</v>
      </c>
      <c r="AG42" s="7">
        <f>T42-HLOOKUP(X42,Feuil1!$C$1:$AU$9,9,FALSE)</f>
        <v>-920</v>
      </c>
      <c r="AO42" s="22" t="str">
        <f t="shared" si="26"/>
        <v>FED +</v>
      </c>
    </row>
    <row r="43" spans="1:41" s="22" customFormat="1" ht="21">
      <c r="A43" s="155" t="s">
        <v>94</v>
      </c>
      <c r="B43" s="140"/>
      <c r="C43" s="49" t="s">
        <v>174</v>
      </c>
      <c r="D43" s="177">
        <v>223277</v>
      </c>
      <c r="E43" s="178" t="s">
        <v>93</v>
      </c>
      <c r="F43" s="51"/>
      <c r="G43" s="52" t="s">
        <v>184</v>
      </c>
      <c r="H43" s="193" t="s">
        <v>185</v>
      </c>
      <c r="I43" s="180" t="s">
        <v>183</v>
      </c>
      <c r="J43" s="78">
        <v>94</v>
      </c>
      <c r="K43" s="53">
        <v>61.05</v>
      </c>
      <c r="L43" s="209">
        <v>53</v>
      </c>
      <c r="M43" s="209">
        <v>58</v>
      </c>
      <c r="N43" s="209">
        <v>62</v>
      </c>
      <c r="O43" s="215">
        <f t="shared" si="21"/>
        <v>62</v>
      </c>
      <c r="P43" s="209">
        <v>73</v>
      </c>
      <c r="Q43" s="200">
        <v>-78</v>
      </c>
      <c r="R43" s="209">
        <v>78</v>
      </c>
      <c r="S43" s="218">
        <f t="shared" si="22"/>
        <v>78</v>
      </c>
      <c r="T43" s="54">
        <f>IF(K43="","",IF(OR(O43=0,S43=0),0,O43+S43))</f>
        <v>140</v>
      </c>
      <c r="U43" s="55">
        <f t="shared" si="23"/>
        <v>203.43718816134333</v>
      </c>
      <c r="V43" s="56" t="str">
        <f t="shared" si="24"/>
        <v>IRG +</v>
      </c>
      <c r="W43" s="57">
        <f t="shared" si="25"/>
        <v>10</v>
      </c>
      <c r="X43" s="146" t="str">
        <f>IF(K43="","",IF(A43="H",IF(OR(J43="SEN",J43&lt;90),VLOOKUP(K43,Feuil1!$A$10:$E$28,5),IF(AND(J43&gt;89,J43&lt;93),VLOOKUP(K43,Feuil1!$A$10:$E$28,4),IF(AND(J43&gt;89,J43&lt;92),VLOOKUP(K43,Feuil1!$A$10:$E$28,3),IF(AND(J43&gt;91,J43&lt;96),VLOOKUP(K43,Feuil1!$A$10:$E$28,3),VLOOKUP(K43,Feuil1!$A$10:$E$28,2))))),IF(OR(J43="SEN",J43&lt;90),VLOOKUP(K43,Feuil1!$F$10:$J$24,5),IF(AND(J43&gt;89,J43&lt;93),VLOOKUP(K43,Feuil1!$F$10:$J$24,4),IF(AND(J43&gt;89,J43&lt;92),VLOOKUP(K43,Feuil1!$F$10:$J$24,4),IF(AND(J43&gt;89,J43&lt;96),VLOOKUP(K43,Feuil1!$F$10:$J$24,3),VLOOKUP(K43,Feuil1!$F$10:$J$24,2)))))))</f>
        <v>C62</v>
      </c>
      <c r="Y43" s="153">
        <f>SUM(T43-(K43*2))</f>
        <v>17.900000000000006</v>
      </c>
      <c r="Z43" s="7">
        <f>T43-HLOOKUP(X43,Feuil1!$C$1:$AU$9,2,FALSE)</f>
        <v>40</v>
      </c>
      <c r="AA43" s="7">
        <f>T43-HLOOKUP(X43,Feuil1!$C$1:$AU$9,3,FALSE)</f>
        <v>25</v>
      </c>
      <c r="AB43" s="7">
        <f>T43-HLOOKUP(X43,Feuil1!$C$1:$AU$9,4,FALSE)</f>
        <v>10</v>
      </c>
      <c r="AC43" s="7">
        <f>T43-HLOOKUP(X43,Feuil1!$C$1:$AU$9,5,FALSE)</f>
        <v>-5</v>
      </c>
      <c r="AD43" s="7">
        <f>T43-HLOOKUP(X43,Feuil1!$C$1:$AU$9,6,FALSE)</f>
        <v>-20</v>
      </c>
      <c r="AE43" s="7">
        <f>T43-HLOOKUP(X43,Feuil1!$C$1:$AU$9,7,FALSE)</f>
        <v>-35</v>
      </c>
      <c r="AF43" s="7">
        <f>T43-HLOOKUP(X43,Feuil1!$C$1:$AU$9,8,FALSE)</f>
        <v>-55</v>
      </c>
      <c r="AG43" s="7">
        <f>T43-HLOOKUP(X43,Feuil1!$C$1:$AU$9,9,FALSE)</f>
        <v>-860</v>
      </c>
      <c r="AO43" s="22" t="str">
        <f t="shared" si="26"/>
        <v>IRG +</v>
      </c>
    </row>
    <row r="44" spans="1:41" s="22" customFormat="1" ht="21">
      <c r="A44" s="155" t="s">
        <v>94</v>
      </c>
      <c r="B44" s="140"/>
      <c r="C44" s="49" t="s">
        <v>174</v>
      </c>
      <c r="D44" s="177">
        <v>192405</v>
      </c>
      <c r="E44" s="178" t="s">
        <v>93</v>
      </c>
      <c r="F44" s="51"/>
      <c r="G44" s="58" t="s">
        <v>186</v>
      </c>
      <c r="H44" s="193" t="s">
        <v>187</v>
      </c>
      <c r="I44" s="180" t="s">
        <v>188</v>
      </c>
      <c r="J44" s="62">
        <v>93</v>
      </c>
      <c r="K44" s="53">
        <v>62.57</v>
      </c>
      <c r="L44" s="209">
        <v>73</v>
      </c>
      <c r="M44" s="200">
        <v>-77</v>
      </c>
      <c r="N44" s="209">
        <v>77</v>
      </c>
      <c r="O44" s="215">
        <f t="shared" si="21"/>
        <v>77</v>
      </c>
      <c r="P44" s="200">
        <v>-95</v>
      </c>
      <c r="Q44" s="209">
        <v>95</v>
      </c>
      <c r="R44" s="200">
        <v>-100</v>
      </c>
      <c r="S44" s="218">
        <f t="shared" si="22"/>
        <v>95</v>
      </c>
      <c r="T44" s="54">
        <f>IF(K44="","",IF(OR(O44=0,S44=0),0,O44+S44))</f>
        <v>172</v>
      </c>
      <c r="U44" s="55">
        <f t="shared" si="23"/>
        <v>245.63866193600583</v>
      </c>
      <c r="V44" s="56" t="str">
        <f t="shared" si="24"/>
        <v>FED +</v>
      </c>
      <c r="W44" s="57">
        <f t="shared" si="25"/>
        <v>12</v>
      </c>
      <c r="X44" s="146" t="str">
        <f>IF(K44="","",IF(A44="H",IF(OR(J44="SEN",J44&lt;90),VLOOKUP(K44,Feuil1!$A$10:$E$28,5),IF(AND(J44&gt;89,J44&lt;93),VLOOKUP(K44,Feuil1!$A$10:$E$28,4),IF(AND(J44&gt;89,J44&lt;92),VLOOKUP(K44,Feuil1!$A$10:$E$28,3),IF(AND(J44&gt;91,J44&lt;96),VLOOKUP(K44,Feuil1!$A$10:$E$28,3),VLOOKUP(K44,Feuil1!$A$10:$E$28,2))))),IF(OR(J44="SEN",J44&lt;90),VLOOKUP(K44,Feuil1!$F$10:$J$24,5),IF(AND(J44&gt;89,J44&lt;93),VLOOKUP(K44,Feuil1!$F$10:$J$24,4),IF(AND(J44&gt;89,J44&lt;92),VLOOKUP(K44,Feuil1!$F$10:$J$24,4),IF(AND(J44&gt;89,J44&lt;96),VLOOKUP(K44,Feuil1!$F$10:$J$24,3),VLOOKUP(K44,Feuil1!$F$10:$J$24,2)))))))</f>
        <v>C69</v>
      </c>
      <c r="Y44" s="153">
        <f>SUM(T44-(K44*2))</f>
        <v>46.86</v>
      </c>
      <c r="Z44" s="7">
        <f>T44-HLOOKUP(X44,Feuil1!$C$1:$AU$9,2,FALSE)</f>
        <v>57</v>
      </c>
      <c r="AA44" s="7">
        <f>T44-HLOOKUP(X44,Feuil1!$C$1:$AU$9,3,FALSE)</f>
        <v>42</v>
      </c>
      <c r="AB44" s="7">
        <f>T44-HLOOKUP(X44,Feuil1!$C$1:$AU$9,4,FALSE)</f>
        <v>22</v>
      </c>
      <c r="AC44" s="7">
        <f>T44-HLOOKUP(X44,Feuil1!$C$1:$AU$9,5,FALSE)</f>
        <v>12</v>
      </c>
      <c r="AD44" s="7">
        <f>T44-HLOOKUP(X44,Feuil1!$C$1:$AU$9,6,FALSE)</f>
        <v>-3</v>
      </c>
      <c r="AE44" s="7">
        <f>T44-HLOOKUP(X44,Feuil1!$C$1:$AU$9,7,FALSE)</f>
        <v>-18</v>
      </c>
      <c r="AF44" s="7">
        <f>T44-HLOOKUP(X44,Feuil1!$C$1:$AU$9,8,FALSE)</f>
        <v>-43</v>
      </c>
      <c r="AG44" s="7">
        <f>T44-HLOOKUP(X44,Feuil1!$C$1:$AU$9,9,FALSE)</f>
        <v>-828</v>
      </c>
      <c r="AO44" s="22" t="str">
        <f t="shared" si="26"/>
        <v>FED +</v>
      </c>
    </row>
    <row r="45" spans="1:41" s="22" customFormat="1" ht="21.75" thickBot="1">
      <c r="A45" s="164" t="s">
        <v>94</v>
      </c>
      <c r="B45" s="144"/>
      <c r="C45" s="68" t="s">
        <v>174</v>
      </c>
      <c r="D45" s="181">
        <v>240195</v>
      </c>
      <c r="E45" s="182" t="s">
        <v>93</v>
      </c>
      <c r="F45" s="70"/>
      <c r="G45" s="71" t="s">
        <v>189</v>
      </c>
      <c r="H45" s="183" t="s">
        <v>190</v>
      </c>
      <c r="I45" s="184" t="s">
        <v>188</v>
      </c>
      <c r="J45" s="72">
        <v>94</v>
      </c>
      <c r="K45" s="44">
        <v>53.31</v>
      </c>
      <c r="L45" s="222">
        <v>-51</v>
      </c>
      <c r="M45" s="222">
        <v>-51</v>
      </c>
      <c r="N45" s="222">
        <v>-51</v>
      </c>
      <c r="O45" s="221">
        <f t="shared" si="21"/>
        <v>0</v>
      </c>
      <c r="P45" s="223">
        <v>60</v>
      </c>
      <c r="Q45" s="223">
        <v>64</v>
      </c>
      <c r="R45" s="223">
        <v>67</v>
      </c>
      <c r="S45" s="227">
        <f t="shared" si="22"/>
        <v>67</v>
      </c>
      <c r="T45" s="45">
        <v>67</v>
      </c>
      <c r="U45" s="46">
        <f t="shared" si="23"/>
        <v>107.92522748281029</v>
      </c>
      <c r="V45" s="47" t="str">
        <f t="shared" si="24"/>
        <v>NCL</v>
      </c>
      <c r="W45" s="48">
        <f t="shared" si="25"/>
        <v>-13</v>
      </c>
      <c r="X45" s="149" t="str">
        <f>IF(K45="","",IF(A45="H",IF(OR(J45="SEN",J45&lt;90),VLOOKUP(K45,Feuil1!$A$10:$E$28,5),IF(AND(J45&gt;89,J45&lt;93),VLOOKUP(K45,Feuil1!$A$10:$E$28,4),IF(AND(J45&gt;89,J45&lt;92),VLOOKUP(K45,Feuil1!$A$10:$E$28,3),IF(AND(J45&gt;91,J45&lt;96),VLOOKUP(K45,Feuil1!$A$10:$E$28,3),VLOOKUP(K45,Feuil1!$A$10:$E$28,2))))),IF(OR(J45="SEN",J45&lt;90),VLOOKUP(K45,Feuil1!$F$10:$J$24,5),IF(AND(J45&gt;89,J45&lt;93),VLOOKUP(K45,Feuil1!$F$10:$J$24,4),IF(AND(J45&gt;89,J45&lt;92),VLOOKUP(K45,Feuil1!$F$10:$J$24,4),IF(AND(J45&gt;89,J45&lt;96),VLOOKUP(K45,Feuil1!$F$10:$J$24,3),VLOOKUP(K45,Feuil1!$F$10:$J$24,2)))))))</f>
        <v>C56</v>
      </c>
      <c r="Y45" s="154">
        <f>SUM(T45-(K45*2))</f>
        <v>-39.620000000000005</v>
      </c>
      <c r="Z45" s="7">
        <f>T45-HLOOKUP(X45,Feuil1!$C$1:$AU$9,2,FALSE)</f>
        <v>-13</v>
      </c>
      <c r="AA45" s="7">
        <f>T45-HLOOKUP(X45,Feuil1!$C$1:$AU$9,3,FALSE)</f>
        <v>-28</v>
      </c>
      <c r="AB45" s="7">
        <f>T45-HLOOKUP(X45,Feuil1!$C$1:$AU$9,4,FALSE)</f>
        <v>-43</v>
      </c>
      <c r="AC45" s="7">
        <f>T45-HLOOKUP(X45,Feuil1!$C$1:$AU$9,5,FALSE)</f>
        <v>-58</v>
      </c>
      <c r="AD45" s="7">
        <f>T45-HLOOKUP(X45,Feuil1!$C$1:$AU$9,6,FALSE)</f>
        <v>-73</v>
      </c>
      <c r="AE45" s="7">
        <f>T45-HLOOKUP(X45,Feuil1!$C$1:$AU$9,7,FALSE)</f>
        <v>-88</v>
      </c>
      <c r="AF45" s="7">
        <f>T45-HLOOKUP(X45,Feuil1!$C$1:$AU$9,8,FALSE)</f>
        <v>-108</v>
      </c>
      <c r="AG45" s="7">
        <f>T45-HLOOKUP(X45,Feuil1!$C$1:$AU$9,9,FALSE)</f>
        <v>-933</v>
      </c>
      <c r="AO45" s="22" t="str">
        <f t="shared" si="26"/>
        <v>NCL</v>
      </c>
    </row>
    <row r="46" spans="1:25" s="22" customFormat="1" ht="19.5" thickTop="1">
      <c r="A46" s="123"/>
      <c r="B46" s="24"/>
      <c r="C46" s="24"/>
      <c r="D46" s="25"/>
      <c r="E46" s="12"/>
      <c r="F46" s="26"/>
      <c r="G46" s="26"/>
      <c r="H46" s="27"/>
      <c r="I46" s="27"/>
      <c r="J46" s="28"/>
      <c r="K46" s="29"/>
      <c r="L46" s="30"/>
      <c r="M46" s="31" t="s">
        <v>15</v>
      </c>
      <c r="N46" s="31" t="s">
        <v>15</v>
      </c>
      <c r="W46" s="32"/>
      <c r="X46" s="34"/>
      <c r="Y46" s="157"/>
    </row>
    <row r="47" spans="1:25" s="22" customFormat="1" ht="15.75" customHeight="1">
      <c r="A47" s="123"/>
      <c r="B47" s="23"/>
      <c r="C47" s="23"/>
      <c r="D47" s="125" t="s">
        <v>88</v>
      </c>
      <c r="F47" s="12"/>
      <c r="G47" s="12"/>
      <c r="I47" s="12" t="s">
        <v>89</v>
      </c>
      <c r="K47" s="125"/>
      <c r="M47" s="125"/>
      <c r="N47" s="125"/>
      <c r="O47" s="125"/>
      <c r="P47" s="12" t="s">
        <v>89</v>
      </c>
      <c r="Q47" s="12"/>
      <c r="R47" s="12" t="s">
        <v>15</v>
      </c>
      <c r="S47" s="126"/>
      <c r="U47" s="9"/>
      <c r="V47" s="12" t="s">
        <v>89</v>
      </c>
      <c r="W47" s="32"/>
      <c r="X47" s="34"/>
      <c r="Y47" s="124"/>
    </row>
    <row r="48" spans="1:25" s="22" customFormat="1" ht="33.75" customHeight="1">
      <c r="A48" s="123"/>
      <c r="B48" s="23"/>
      <c r="C48" s="11" t="s">
        <v>90</v>
      </c>
      <c r="D48" s="246" t="s">
        <v>219</v>
      </c>
      <c r="E48" s="247"/>
      <c r="F48" s="248"/>
      <c r="G48" s="10" t="s">
        <v>15</v>
      </c>
      <c r="H48" s="11" t="s">
        <v>90</v>
      </c>
      <c r="I48" s="230" t="s">
        <v>216</v>
      </c>
      <c r="J48" s="23"/>
      <c r="K48" s="10" t="s">
        <v>15</v>
      </c>
      <c r="L48" s="10"/>
      <c r="M48" s="10"/>
      <c r="N48" s="11" t="s">
        <v>90</v>
      </c>
      <c r="O48" s="258" t="s">
        <v>217</v>
      </c>
      <c r="P48" s="259"/>
      <c r="Q48" s="259"/>
      <c r="R48" s="260"/>
      <c r="S48" s="13"/>
      <c r="T48" s="11" t="s">
        <v>90</v>
      </c>
      <c r="U48" s="252" t="s">
        <v>218</v>
      </c>
      <c r="V48" s="253"/>
      <c r="W48" s="254"/>
      <c r="X48" s="34"/>
      <c r="Y48" s="124"/>
    </row>
    <row r="49" spans="1:25" s="22" customFormat="1" ht="33.75" customHeight="1">
      <c r="A49" s="123"/>
      <c r="B49" s="23"/>
      <c r="C49" s="11" t="s">
        <v>91</v>
      </c>
      <c r="D49" s="249"/>
      <c r="E49" s="250"/>
      <c r="F49" s="251"/>
      <c r="G49" s="14" t="s">
        <v>15</v>
      </c>
      <c r="H49" s="11" t="s">
        <v>91</v>
      </c>
      <c r="I49" s="33"/>
      <c r="J49" s="23"/>
      <c r="K49" s="14" t="s">
        <v>15</v>
      </c>
      <c r="L49" s="14"/>
      <c r="M49" s="14"/>
      <c r="N49" s="11" t="s">
        <v>91</v>
      </c>
      <c r="O49" s="261" t="s">
        <v>15</v>
      </c>
      <c r="P49" s="262"/>
      <c r="Q49" s="262"/>
      <c r="R49" s="263"/>
      <c r="S49" s="13"/>
      <c r="T49" s="11" t="s">
        <v>91</v>
      </c>
      <c r="U49" s="255"/>
      <c r="V49" s="256"/>
      <c r="W49" s="257"/>
      <c r="X49" s="34"/>
      <c r="Y49" s="124"/>
    </row>
    <row r="50" spans="1:25" s="22" customFormat="1" ht="15.75" customHeight="1">
      <c r="A50" s="1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32"/>
      <c r="X50" s="34"/>
      <c r="Y50" s="124"/>
    </row>
    <row r="51" spans="1:25" s="22" customFormat="1" ht="12" customHeight="1" thickBot="1">
      <c r="A51" s="127"/>
      <c r="B51" s="128"/>
      <c r="C51" s="128"/>
      <c r="D51" s="128"/>
      <c r="E51" s="129"/>
      <c r="F51" s="130"/>
      <c r="G51" s="130"/>
      <c r="H51" s="131"/>
      <c r="I51" s="131"/>
      <c r="J51" s="132"/>
      <c r="K51" s="133"/>
      <c r="L51" s="134"/>
      <c r="M51" s="135" t="s">
        <v>15</v>
      </c>
      <c r="N51" s="135" t="s">
        <v>15</v>
      </c>
      <c r="O51" s="136"/>
      <c r="P51" s="136"/>
      <c r="Q51" s="136"/>
      <c r="R51" s="136"/>
      <c r="S51" s="136"/>
      <c r="T51" s="136"/>
      <c r="U51" s="136"/>
      <c r="V51" s="136"/>
      <c r="W51" s="137"/>
      <c r="X51" s="156"/>
      <c r="Y51" s="138"/>
    </row>
    <row r="52" spans="1:25" s="22" customFormat="1" ht="19.5" thickTop="1">
      <c r="A52" s="24"/>
      <c r="B52" s="24"/>
      <c r="C52" s="24"/>
      <c r="D52" s="24"/>
      <c r="I52" s="34"/>
      <c r="W52" s="32"/>
      <c r="X52" s="34"/>
      <c r="Y52" s="64"/>
    </row>
    <row r="53" spans="1:25" s="22" customFormat="1" ht="18.75">
      <c r="A53" s="24"/>
      <c r="B53" s="24"/>
      <c r="C53" s="24"/>
      <c r="D53" s="24"/>
      <c r="I53" s="34"/>
      <c r="W53" s="32"/>
      <c r="X53" s="34"/>
      <c r="Y53" s="64"/>
    </row>
    <row r="54" spans="1:25" s="22" customFormat="1" ht="18.75">
      <c r="A54" s="24"/>
      <c r="B54" s="24"/>
      <c r="C54" s="24"/>
      <c r="D54" s="24"/>
      <c r="I54" s="34"/>
      <c r="W54" s="32"/>
      <c r="X54" s="34"/>
      <c r="Y54" s="64"/>
    </row>
    <row r="55" spans="1:25" s="22" customFormat="1" ht="18.75">
      <c r="A55" s="24"/>
      <c r="B55" s="24"/>
      <c r="C55" s="24"/>
      <c r="D55" s="24"/>
      <c r="I55" s="34"/>
      <c r="W55" s="32"/>
      <c r="X55" s="34"/>
      <c r="Y55" s="64"/>
    </row>
    <row r="56" spans="1:25" s="22" customFormat="1" ht="18.75">
      <c r="A56" s="24"/>
      <c r="B56" s="24"/>
      <c r="C56" s="24"/>
      <c r="D56" s="24"/>
      <c r="I56" s="34"/>
      <c r="W56" s="32"/>
      <c r="X56" s="34"/>
      <c r="Y56" s="64"/>
    </row>
    <row r="57" spans="1:25" s="22" customFormat="1" ht="18.75">
      <c r="A57" s="24"/>
      <c r="B57" s="24"/>
      <c r="C57" s="24"/>
      <c r="D57" s="24"/>
      <c r="I57" s="34"/>
      <c r="W57" s="32"/>
      <c r="X57" s="34"/>
      <c r="Y57" s="64"/>
    </row>
    <row r="58" spans="1:25" s="22" customFormat="1" ht="18.75">
      <c r="A58" s="24"/>
      <c r="B58" s="24"/>
      <c r="C58" s="24"/>
      <c r="D58" s="24"/>
      <c r="I58" s="34"/>
      <c r="W58" s="32"/>
      <c r="X58" s="34"/>
      <c r="Y58" s="64"/>
    </row>
    <row r="59" spans="1:25" s="22" customFormat="1" ht="18.75">
      <c r="A59" s="24"/>
      <c r="B59" s="24"/>
      <c r="C59" s="24"/>
      <c r="D59" s="24"/>
      <c r="I59" s="34"/>
      <c r="W59" s="32"/>
      <c r="X59" s="34"/>
      <c r="Y59" s="64"/>
    </row>
    <row r="60" spans="1:25" s="22" customFormat="1" ht="18.75">
      <c r="A60" s="24"/>
      <c r="B60" s="24"/>
      <c r="C60" s="24"/>
      <c r="D60" s="24"/>
      <c r="I60" s="34"/>
      <c r="W60" s="32"/>
      <c r="X60" s="34"/>
      <c r="Y60" s="64"/>
    </row>
    <row r="61" spans="1:25" s="22" customFormat="1" ht="18.75">
      <c r="A61" s="24"/>
      <c r="B61" s="24"/>
      <c r="C61" s="24"/>
      <c r="D61" s="24"/>
      <c r="I61" s="34"/>
      <c r="W61" s="32"/>
      <c r="X61" s="34"/>
      <c r="Y61" s="64"/>
    </row>
    <row r="62" spans="1:25" s="22" customFormat="1" ht="18.75">
      <c r="A62" s="24"/>
      <c r="B62" s="24"/>
      <c r="C62" s="24"/>
      <c r="D62" s="24"/>
      <c r="I62" s="34"/>
      <c r="W62" s="32"/>
      <c r="X62" s="34"/>
      <c r="Y62" s="64"/>
    </row>
    <row r="63" spans="1:25" s="22" customFormat="1" ht="18.75">
      <c r="A63" s="24"/>
      <c r="B63" s="24"/>
      <c r="C63" s="24"/>
      <c r="D63" s="24"/>
      <c r="I63" s="34"/>
      <c r="W63" s="32"/>
      <c r="X63" s="34"/>
      <c r="Y63" s="64"/>
    </row>
    <row r="64" spans="1:25" s="22" customFormat="1" ht="18.75">
      <c r="A64" s="24"/>
      <c r="B64" s="24"/>
      <c r="C64" s="24"/>
      <c r="D64" s="24"/>
      <c r="I64" s="34"/>
      <c r="W64" s="32"/>
      <c r="X64" s="34"/>
      <c r="Y64" s="64"/>
    </row>
    <row r="65" spans="1:25" s="22" customFormat="1" ht="18.75">
      <c r="A65" s="24"/>
      <c r="B65" s="24"/>
      <c r="C65" s="24"/>
      <c r="D65" s="24"/>
      <c r="I65" s="34"/>
      <c r="W65" s="32"/>
      <c r="X65" s="34"/>
      <c r="Y65" s="64"/>
    </row>
    <row r="66" spans="1:25" s="22" customFormat="1" ht="18.75">
      <c r="A66" s="24"/>
      <c r="B66" s="24"/>
      <c r="C66" s="24"/>
      <c r="D66" s="24"/>
      <c r="I66" s="34"/>
      <c r="W66" s="32"/>
      <c r="X66" s="34"/>
      <c r="Y66" s="64"/>
    </row>
    <row r="67" spans="1:25" s="22" customFormat="1" ht="18.75">
      <c r="A67" s="24"/>
      <c r="B67" s="24"/>
      <c r="C67" s="24"/>
      <c r="D67" s="24"/>
      <c r="I67" s="34"/>
      <c r="W67" s="32"/>
      <c r="X67" s="34"/>
      <c r="Y67" s="64"/>
    </row>
    <row r="68" spans="1:25" s="22" customFormat="1" ht="18.75">
      <c r="A68" s="24"/>
      <c r="B68" s="24"/>
      <c r="C68" s="24"/>
      <c r="D68" s="24"/>
      <c r="I68" s="34"/>
      <c r="W68" s="32"/>
      <c r="X68" s="34"/>
      <c r="Y68" s="64"/>
    </row>
    <row r="69" spans="1:25" s="22" customFormat="1" ht="18.75">
      <c r="A69" s="24"/>
      <c r="B69" s="24"/>
      <c r="C69" s="24"/>
      <c r="D69" s="24"/>
      <c r="I69" s="34"/>
      <c r="W69" s="32"/>
      <c r="X69" s="34"/>
      <c r="Y69" s="64"/>
    </row>
    <row r="70" spans="1:25" s="22" customFormat="1" ht="18.75">
      <c r="A70" s="24"/>
      <c r="B70" s="24"/>
      <c r="C70" s="24"/>
      <c r="D70" s="24"/>
      <c r="I70" s="34"/>
      <c r="W70" s="32"/>
      <c r="X70" s="34"/>
      <c r="Y70" s="64"/>
    </row>
    <row r="71" spans="1:25" s="22" customFormat="1" ht="18.75">
      <c r="A71" s="24"/>
      <c r="B71" s="24"/>
      <c r="C71" s="24"/>
      <c r="D71" s="24"/>
      <c r="I71" s="34"/>
      <c r="W71" s="32"/>
      <c r="X71" s="34"/>
      <c r="Y71" s="64"/>
    </row>
    <row r="72" spans="1:25" s="22" customFormat="1" ht="18.75">
      <c r="A72" s="24"/>
      <c r="B72" s="24"/>
      <c r="C72" s="24"/>
      <c r="D72" s="24"/>
      <c r="I72" s="34"/>
      <c r="W72" s="32"/>
      <c r="X72" s="34"/>
      <c r="Y72" s="64"/>
    </row>
    <row r="73" spans="1:25" s="22" customFormat="1" ht="18.75">
      <c r="A73" s="24"/>
      <c r="B73" s="24"/>
      <c r="C73" s="24"/>
      <c r="D73" s="24"/>
      <c r="I73" s="34"/>
      <c r="W73" s="32"/>
      <c r="X73" s="34"/>
      <c r="Y73" s="64"/>
    </row>
    <row r="74" spans="1:25" s="22" customFormat="1" ht="18.75">
      <c r="A74" s="24"/>
      <c r="B74" s="24"/>
      <c r="C74" s="24"/>
      <c r="D74" s="24"/>
      <c r="I74" s="34"/>
      <c r="W74" s="32"/>
      <c r="X74" s="34"/>
      <c r="Y74" s="64"/>
    </row>
    <row r="75" spans="1:25" s="22" customFormat="1" ht="18.75">
      <c r="A75" s="24"/>
      <c r="B75" s="24"/>
      <c r="C75" s="24"/>
      <c r="D75" s="24"/>
      <c r="I75" s="34"/>
      <c r="W75" s="32"/>
      <c r="X75" s="34"/>
      <c r="Y75" s="64"/>
    </row>
    <row r="76" spans="1:25" s="22" customFormat="1" ht="18.75">
      <c r="A76" s="24"/>
      <c r="B76" s="24"/>
      <c r="C76" s="24"/>
      <c r="D76" s="24"/>
      <c r="I76" s="34"/>
      <c r="W76" s="32"/>
      <c r="X76" s="34"/>
      <c r="Y76" s="64"/>
    </row>
    <row r="77" spans="1:25" s="22" customFormat="1" ht="18.75">
      <c r="A77" s="24"/>
      <c r="B77" s="24"/>
      <c r="C77" s="24"/>
      <c r="D77" s="24"/>
      <c r="I77" s="34"/>
      <c r="W77" s="32"/>
      <c r="X77" s="34"/>
      <c r="Y77" s="64"/>
    </row>
    <row r="78" spans="1:25" s="22" customFormat="1" ht="18.75">
      <c r="A78" s="24"/>
      <c r="B78" s="24"/>
      <c r="C78" s="24"/>
      <c r="D78" s="24"/>
      <c r="I78" s="34"/>
      <c r="W78" s="32"/>
      <c r="X78" s="34"/>
      <c r="Y78" s="64"/>
    </row>
    <row r="79" spans="1:25" s="22" customFormat="1" ht="18.75">
      <c r="A79" s="24"/>
      <c r="B79" s="24"/>
      <c r="C79" s="24"/>
      <c r="D79" s="24"/>
      <c r="I79" s="34"/>
      <c r="W79" s="32"/>
      <c r="X79" s="34"/>
      <c r="Y79" s="64"/>
    </row>
    <row r="80" spans="1:25" s="22" customFormat="1" ht="18.75">
      <c r="A80" s="24"/>
      <c r="B80" s="24"/>
      <c r="C80" s="24"/>
      <c r="D80" s="24"/>
      <c r="I80" s="34"/>
      <c r="W80" s="32"/>
      <c r="X80" s="34"/>
      <c r="Y80" s="64"/>
    </row>
    <row r="81" spans="1:25" s="22" customFormat="1" ht="18.75">
      <c r="A81" s="24"/>
      <c r="B81" s="24"/>
      <c r="C81" s="24"/>
      <c r="D81" s="24"/>
      <c r="I81" s="34"/>
      <c r="W81" s="32"/>
      <c r="X81" s="34"/>
      <c r="Y81" s="64"/>
    </row>
    <row r="82" spans="1:25" s="22" customFormat="1" ht="18.75">
      <c r="A82" s="24"/>
      <c r="B82" s="24"/>
      <c r="C82" s="24"/>
      <c r="D82" s="24"/>
      <c r="I82" s="34"/>
      <c r="W82" s="32"/>
      <c r="X82" s="34"/>
      <c r="Y82" s="64"/>
    </row>
    <row r="83" spans="1:25" s="22" customFormat="1" ht="18.75">
      <c r="A83" s="24"/>
      <c r="B83" s="24"/>
      <c r="C83" s="24"/>
      <c r="D83" s="24"/>
      <c r="I83" s="34"/>
      <c r="W83" s="32"/>
      <c r="X83" s="34"/>
      <c r="Y83" s="64"/>
    </row>
    <row r="84" spans="1:25" s="22" customFormat="1" ht="18.75">
      <c r="A84" s="24"/>
      <c r="B84" s="24"/>
      <c r="C84" s="24"/>
      <c r="D84" s="24"/>
      <c r="I84" s="34"/>
      <c r="W84" s="32"/>
      <c r="X84" s="34"/>
      <c r="Y84" s="64"/>
    </row>
    <row r="85" spans="1:25" s="22" customFormat="1" ht="18.75">
      <c r="A85" s="24"/>
      <c r="B85" s="24"/>
      <c r="C85" s="24"/>
      <c r="D85" s="24"/>
      <c r="I85" s="34"/>
      <c r="W85" s="32"/>
      <c r="X85" s="34"/>
      <c r="Y85" s="64"/>
    </row>
    <row r="86" spans="1:25" s="22" customFormat="1" ht="18.75">
      <c r="A86" s="24"/>
      <c r="B86" s="24"/>
      <c r="C86" s="24"/>
      <c r="D86" s="24"/>
      <c r="I86" s="34"/>
      <c r="W86" s="32"/>
      <c r="X86" s="34"/>
      <c r="Y86" s="64"/>
    </row>
    <row r="87" spans="1:25" s="22" customFormat="1" ht="18.75">
      <c r="A87" s="24"/>
      <c r="B87" s="24"/>
      <c r="C87" s="24"/>
      <c r="D87" s="24"/>
      <c r="I87" s="34"/>
      <c r="W87" s="32"/>
      <c r="X87" s="34"/>
      <c r="Y87" s="64"/>
    </row>
    <row r="88" spans="1:25" s="22" customFormat="1" ht="18.75">
      <c r="A88" s="24"/>
      <c r="B88" s="24"/>
      <c r="C88" s="24"/>
      <c r="D88" s="24"/>
      <c r="I88" s="34"/>
      <c r="W88" s="32"/>
      <c r="X88" s="34"/>
      <c r="Y88" s="64"/>
    </row>
    <row r="89" spans="1:25" s="22" customFormat="1" ht="18.75">
      <c r="A89" s="24"/>
      <c r="B89" s="24"/>
      <c r="C89" s="24"/>
      <c r="D89" s="24"/>
      <c r="I89" s="34"/>
      <c r="W89" s="32"/>
      <c r="X89" s="34"/>
      <c r="Y89" s="64"/>
    </row>
    <row r="90" spans="1:25" s="22" customFormat="1" ht="18.75">
      <c r="A90" s="24"/>
      <c r="B90" s="24"/>
      <c r="C90" s="24"/>
      <c r="D90" s="24"/>
      <c r="I90" s="34"/>
      <c r="W90" s="32"/>
      <c r="X90" s="34"/>
      <c r="Y90" s="64"/>
    </row>
    <row r="91" spans="1:25" s="22" customFormat="1" ht="18.75">
      <c r="A91" s="24"/>
      <c r="B91" s="24"/>
      <c r="C91" s="24"/>
      <c r="D91" s="24"/>
      <c r="I91" s="34"/>
      <c r="W91" s="32"/>
      <c r="X91" s="34"/>
      <c r="Y91" s="64"/>
    </row>
    <row r="92" spans="1:25" s="22" customFormat="1" ht="18.75">
      <c r="A92" s="24"/>
      <c r="B92" s="24"/>
      <c r="C92" s="24"/>
      <c r="D92" s="24"/>
      <c r="I92" s="34"/>
      <c r="W92" s="32"/>
      <c r="X92" s="34"/>
      <c r="Y92" s="64"/>
    </row>
    <row r="93" spans="1:25" s="22" customFormat="1" ht="18.75">
      <c r="A93" s="24"/>
      <c r="B93" s="24"/>
      <c r="C93" s="24"/>
      <c r="D93" s="24"/>
      <c r="I93" s="34"/>
      <c r="W93" s="32"/>
      <c r="X93" s="34"/>
      <c r="Y93" s="64"/>
    </row>
    <row r="94" spans="1:25" s="22" customFormat="1" ht="18.75">
      <c r="A94" s="24"/>
      <c r="B94" s="24"/>
      <c r="C94" s="24"/>
      <c r="D94" s="24"/>
      <c r="I94" s="34"/>
      <c r="W94" s="32"/>
      <c r="X94" s="34"/>
      <c r="Y94" s="64"/>
    </row>
    <row r="95" spans="1:25" s="22" customFormat="1" ht="18.75">
      <c r="A95" s="24"/>
      <c r="B95" s="24"/>
      <c r="C95" s="24"/>
      <c r="D95" s="24"/>
      <c r="I95" s="34"/>
      <c r="W95" s="32"/>
      <c r="X95" s="34"/>
      <c r="Y95" s="64"/>
    </row>
    <row r="96" spans="1:25" s="22" customFormat="1" ht="18.75">
      <c r="A96" s="24"/>
      <c r="B96" s="24"/>
      <c r="C96" s="24"/>
      <c r="D96" s="24"/>
      <c r="I96" s="34"/>
      <c r="W96" s="32"/>
      <c r="X96" s="34"/>
      <c r="Y96" s="64"/>
    </row>
    <row r="97" spans="1:25" s="22" customFormat="1" ht="18.75">
      <c r="A97" s="24"/>
      <c r="B97" s="24"/>
      <c r="C97" s="24"/>
      <c r="D97" s="24"/>
      <c r="I97" s="34"/>
      <c r="W97" s="32"/>
      <c r="X97" s="34"/>
      <c r="Y97" s="64"/>
    </row>
    <row r="98" spans="1:25" s="22" customFormat="1" ht="18.75">
      <c r="A98" s="24"/>
      <c r="B98" s="24"/>
      <c r="C98" s="24"/>
      <c r="D98" s="24"/>
      <c r="I98" s="34"/>
      <c r="W98" s="32"/>
      <c r="X98" s="34"/>
      <c r="Y98" s="64"/>
    </row>
    <row r="99" spans="1:25" s="22" customFormat="1" ht="18.75">
      <c r="A99" s="24"/>
      <c r="B99" s="24"/>
      <c r="C99" s="24"/>
      <c r="D99" s="24"/>
      <c r="I99" s="34"/>
      <c r="W99" s="32"/>
      <c r="X99" s="34"/>
      <c r="Y99" s="64"/>
    </row>
    <row r="100" spans="1:25" s="22" customFormat="1" ht="18.75">
      <c r="A100" s="24"/>
      <c r="B100" s="24"/>
      <c r="C100" s="24"/>
      <c r="D100" s="24"/>
      <c r="I100" s="34"/>
      <c r="W100" s="32"/>
      <c r="X100" s="34"/>
      <c r="Y100" s="64"/>
    </row>
    <row r="101" spans="1:25" s="22" customFormat="1" ht="18.75">
      <c r="A101" s="24"/>
      <c r="B101" s="24"/>
      <c r="C101" s="24"/>
      <c r="D101" s="24"/>
      <c r="I101" s="34"/>
      <c r="W101" s="32"/>
      <c r="X101" s="34"/>
      <c r="Y101" s="64"/>
    </row>
    <row r="102" spans="1:25" s="22" customFormat="1" ht="18.75">
      <c r="A102" s="24"/>
      <c r="B102" s="24"/>
      <c r="C102" s="24"/>
      <c r="D102" s="24"/>
      <c r="I102" s="34"/>
      <c r="W102" s="32"/>
      <c r="X102" s="34"/>
      <c r="Y102" s="64"/>
    </row>
    <row r="103" spans="1:25" s="22" customFormat="1" ht="18.75">
      <c r="A103" s="24"/>
      <c r="B103" s="24"/>
      <c r="C103" s="24"/>
      <c r="D103" s="24"/>
      <c r="I103" s="34"/>
      <c r="W103" s="32"/>
      <c r="X103" s="34"/>
      <c r="Y103" s="64"/>
    </row>
    <row r="104" spans="1:25" s="22" customFormat="1" ht="18.75">
      <c r="A104" s="24"/>
      <c r="B104" s="24"/>
      <c r="C104" s="24"/>
      <c r="D104" s="24"/>
      <c r="I104" s="34"/>
      <c r="W104" s="32"/>
      <c r="X104" s="34"/>
      <c r="Y104" s="64"/>
    </row>
    <row r="105" spans="1:25" s="22" customFormat="1" ht="18.75">
      <c r="A105" s="24"/>
      <c r="B105" s="24"/>
      <c r="C105" s="24"/>
      <c r="D105" s="24"/>
      <c r="I105" s="34"/>
      <c r="W105" s="32"/>
      <c r="X105" s="34"/>
      <c r="Y105" s="64"/>
    </row>
    <row r="106" spans="1:25" s="22" customFormat="1" ht="18.75">
      <c r="A106" s="24"/>
      <c r="B106" s="24"/>
      <c r="C106" s="24"/>
      <c r="D106" s="24"/>
      <c r="I106" s="34"/>
      <c r="W106" s="32"/>
      <c r="X106" s="34"/>
      <c r="Y106" s="64"/>
    </row>
    <row r="107" spans="1:25" s="22" customFormat="1" ht="18.75">
      <c r="A107" s="24"/>
      <c r="B107" s="24"/>
      <c r="C107" s="24"/>
      <c r="D107" s="24"/>
      <c r="I107" s="34"/>
      <c r="W107" s="32"/>
      <c r="X107" s="34"/>
      <c r="Y107" s="64"/>
    </row>
    <row r="108" spans="1:25" s="22" customFormat="1" ht="18.75">
      <c r="A108" s="24"/>
      <c r="B108" s="24"/>
      <c r="C108" s="24"/>
      <c r="D108" s="24"/>
      <c r="I108" s="34"/>
      <c r="W108" s="32"/>
      <c r="X108" s="34"/>
      <c r="Y108" s="64"/>
    </row>
    <row r="109" spans="1:25" s="22" customFormat="1" ht="18.75">
      <c r="A109" s="24"/>
      <c r="B109" s="24"/>
      <c r="C109" s="24"/>
      <c r="D109" s="24"/>
      <c r="I109" s="34"/>
      <c r="W109" s="32"/>
      <c r="X109" s="34"/>
      <c r="Y109" s="64"/>
    </row>
    <row r="110" spans="1:25" s="22" customFormat="1" ht="18.75">
      <c r="A110" s="24"/>
      <c r="B110" s="24"/>
      <c r="C110" s="24"/>
      <c r="D110" s="24"/>
      <c r="I110" s="34"/>
      <c r="W110" s="32"/>
      <c r="X110" s="34"/>
      <c r="Y110" s="64"/>
    </row>
    <row r="111" spans="1:25" s="22" customFormat="1" ht="18.75">
      <c r="A111" s="24"/>
      <c r="B111" s="24"/>
      <c r="C111" s="24"/>
      <c r="D111" s="24"/>
      <c r="I111" s="34"/>
      <c r="W111" s="32"/>
      <c r="X111" s="34"/>
      <c r="Y111" s="64"/>
    </row>
    <row r="112" spans="1:25" s="22" customFormat="1" ht="18.75">
      <c r="A112" s="24"/>
      <c r="B112" s="24"/>
      <c r="C112" s="24"/>
      <c r="D112" s="24"/>
      <c r="I112" s="34"/>
      <c r="W112" s="32"/>
      <c r="X112" s="34"/>
      <c r="Y112" s="64"/>
    </row>
    <row r="113" spans="1:25" s="22" customFormat="1" ht="18.75">
      <c r="A113" s="24"/>
      <c r="B113" s="24"/>
      <c r="C113" s="24"/>
      <c r="D113" s="24"/>
      <c r="I113" s="34"/>
      <c r="W113" s="32"/>
      <c r="X113" s="34"/>
      <c r="Y113" s="64"/>
    </row>
    <row r="114" spans="1:25" s="22" customFormat="1" ht="18.75">
      <c r="A114" s="24"/>
      <c r="B114" s="24"/>
      <c r="C114" s="24"/>
      <c r="D114" s="24"/>
      <c r="I114" s="34"/>
      <c r="W114" s="32"/>
      <c r="X114" s="34"/>
      <c r="Y114" s="64"/>
    </row>
    <row r="115" spans="1:25" s="22" customFormat="1" ht="18.75">
      <c r="A115" s="24"/>
      <c r="B115" s="24"/>
      <c r="C115" s="24"/>
      <c r="D115" s="24"/>
      <c r="I115" s="34"/>
      <c r="W115" s="32"/>
      <c r="X115" s="34"/>
      <c r="Y115" s="64"/>
    </row>
    <row r="116" spans="1:25" s="22" customFormat="1" ht="18.75">
      <c r="A116" s="24"/>
      <c r="B116" s="24"/>
      <c r="C116" s="24"/>
      <c r="D116" s="24"/>
      <c r="I116" s="34"/>
      <c r="W116" s="32"/>
      <c r="X116" s="34"/>
      <c r="Y116" s="64"/>
    </row>
    <row r="117" spans="1:25" s="22" customFormat="1" ht="18.75">
      <c r="A117" s="24"/>
      <c r="B117" s="24"/>
      <c r="C117" s="24"/>
      <c r="D117" s="24"/>
      <c r="I117" s="34"/>
      <c r="W117" s="32"/>
      <c r="X117" s="34"/>
      <c r="Y117" s="64"/>
    </row>
    <row r="118" spans="1:25" s="22" customFormat="1" ht="18.75">
      <c r="A118" s="24"/>
      <c r="B118" s="24"/>
      <c r="C118" s="24"/>
      <c r="D118" s="24"/>
      <c r="I118" s="34"/>
      <c r="W118" s="32"/>
      <c r="X118" s="34"/>
      <c r="Y118" s="64"/>
    </row>
    <row r="119" spans="1:25" s="22" customFormat="1" ht="18.75">
      <c r="A119" s="24"/>
      <c r="B119" s="24"/>
      <c r="C119" s="24"/>
      <c r="D119" s="24"/>
      <c r="I119" s="34"/>
      <c r="W119" s="32"/>
      <c r="X119" s="34"/>
      <c r="Y119" s="64"/>
    </row>
    <row r="120" spans="1:25" s="22" customFormat="1" ht="18.75">
      <c r="A120" s="24"/>
      <c r="B120" s="24"/>
      <c r="C120" s="24"/>
      <c r="D120" s="24"/>
      <c r="I120" s="34"/>
      <c r="W120" s="32"/>
      <c r="X120" s="34"/>
      <c r="Y120" s="64"/>
    </row>
    <row r="121" spans="1:25" s="22" customFormat="1" ht="18.75">
      <c r="A121" s="24"/>
      <c r="B121" s="24"/>
      <c r="C121" s="24"/>
      <c r="D121" s="24"/>
      <c r="I121" s="34"/>
      <c r="W121" s="32"/>
      <c r="X121" s="34"/>
      <c r="Y121" s="64"/>
    </row>
    <row r="122" spans="1:25" s="22" customFormat="1" ht="18.75">
      <c r="A122" s="24"/>
      <c r="B122" s="24"/>
      <c r="C122" s="24"/>
      <c r="D122" s="24"/>
      <c r="I122" s="34"/>
      <c r="W122" s="32"/>
      <c r="X122" s="34"/>
      <c r="Y122" s="64"/>
    </row>
    <row r="123" spans="1:25" s="22" customFormat="1" ht="18.75">
      <c r="A123" s="24"/>
      <c r="B123" s="24"/>
      <c r="C123" s="24"/>
      <c r="D123" s="24"/>
      <c r="I123" s="34"/>
      <c r="W123" s="32"/>
      <c r="X123" s="34"/>
      <c r="Y123" s="64"/>
    </row>
    <row r="124" spans="1:25" s="22" customFormat="1" ht="18.75">
      <c r="A124" s="24"/>
      <c r="B124" s="24"/>
      <c r="C124" s="24"/>
      <c r="D124" s="24"/>
      <c r="I124" s="34"/>
      <c r="W124" s="32"/>
      <c r="X124" s="34"/>
      <c r="Y124" s="64"/>
    </row>
    <row r="125" spans="1:25" s="22" customFormat="1" ht="18.75">
      <c r="A125" s="24"/>
      <c r="B125" s="24"/>
      <c r="C125" s="24"/>
      <c r="D125" s="24"/>
      <c r="I125" s="34"/>
      <c r="W125" s="32"/>
      <c r="X125" s="34"/>
      <c r="Y125" s="64"/>
    </row>
    <row r="126" spans="1:25" s="22" customFormat="1" ht="18.75">
      <c r="A126" s="24"/>
      <c r="B126" s="24"/>
      <c r="C126" s="24"/>
      <c r="D126" s="24"/>
      <c r="I126" s="34"/>
      <c r="W126" s="32"/>
      <c r="X126" s="34"/>
      <c r="Y126" s="64"/>
    </row>
    <row r="127" spans="1:25" s="22" customFormat="1" ht="18.75">
      <c r="A127" s="24"/>
      <c r="B127" s="24"/>
      <c r="C127" s="24"/>
      <c r="D127" s="24"/>
      <c r="I127" s="34"/>
      <c r="W127" s="32"/>
      <c r="X127" s="34"/>
      <c r="Y127" s="64"/>
    </row>
    <row r="128" spans="1:25" s="22" customFormat="1" ht="18.75">
      <c r="A128" s="24"/>
      <c r="B128" s="24"/>
      <c r="C128" s="24"/>
      <c r="D128" s="24"/>
      <c r="I128" s="34"/>
      <c r="W128" s="32"/>
      <c r="X128" s="34"/>
      <c r="Y128" s="64"/>
    </row>
    <row r="129" spans="1:25" s="22" customFormat="1" ht="18.75">
      <c r="A129" s="24"/>
      <c r="B129" s="24"/>
      <c r="C129" s="24"/>
      <c r="D129" s="24"/>
      <c r="I129" s="34"/>
      <c r="W129" s="32"/>
      <c r="X129" s="34"/>
      <c r="Y129" s="64"/>
    </row>
    <row r="130" spans="1:25" s="22" customFormat="1" ht="18.75">
      <c r="A130" s="24"/>
      <c r="B130" s="24"/>
      <c r="C130" s="24"/>
      <c r="D130" s="24"/>
      <c r="I130" s="34"/>
      <c r="W130" s="32"/>
      <c r="X130" s="34"/>
      <c r="Y130" s="64"/>
    </row>
    <row r="131" spans="1:25" s="22" customFormat="1" ht="18.75">
      <c r="A131" s="24"/>
      <c r="B131" s="24"/>
      <c r="C131" s="24"/>
      <c r="D131" s="24"/>
      <c r="I131" s="34"/>
      <c r="W131" s="32"/>
      <c r="X131" s="34"/>
      <c r="Y131" s="64"/>
    </row>
    <row r="132" spans="1:25" s="22" customFormat="1" ht="18.75">
      <c r="A132" s="24"/>
      <c r="B132" s="24"/>
      <c r="C132" s="24"/>
      <c r="D132" s="24"/>
      <c r="I132" s="34"/>
      <c r="W132" s="32"/>
      <c r="X132" s="34"/>
      <c r="Y132" s="64"/>
    </row>
    <row r="133" spans="1:25" s="22" customFormat="1" ht="18.75">
      <c r="A133" s="24"/>
      <c r="B133" s="24"/>
      <c r="C133" s="24"/>
      <c r="D133" s="24"/>
      <c r="I133" s="34"/>
      <c r="W133" s="32"/>
      <c r="X133" s="34"/>
      <c r="Y133" s="64"/>
    </row>
    <row r="134" spans="1:25" s="22" customFormat="1" ht="18.75">
      <c r="A134" s="24"/>
      <c r="B134" s="24"/>
      <c r="C134" s="24"/>
      <c r="D134" s="24"/>
      <c r="I134" s="34"/>
      <c r="W134" s="32"/>
      <c r="X134" s="34"/>
      <c r="Y134" s="64"/>
    </row>
    <row r="135" spans="1:25" s="22" customFormat="1" ht="18.75">
      <c r="A135" s="24"/>
      <c r="B135" s="24"/>
      <c r="C135" s="24"/>
      <c r="D135" s="24"/>
      <c r="I135" s="34"/>
      <c r="W135" s="32"/>
      <c r="X135" s="34"/>
      <c r="Y135" s="64"/>
    </row>
    <row r="136" spans="1:25" s="22" customFormat="1" ht="18.75">
      <c r="A136" s="24"/>
      <c r="B136" s="24"/>
      <c r="C136" s="24"/>
      <c r="D136" s="24"/>
      <c r="I136" s="34"/>
      <c r="W136" s="32"/>
      <c r="X136" s="34"/>
      <c r="Y136" s="64"/>
    </row>
    <row r="137" spans="1:25" s="22" customFormat="1" ht="18.75">
      <c r="A137" s="24"/>
      <c r="B137" s="24"/>
      <c r="C137" s="24"/>
      <c r="D137" s="24"/>
      <c r="I137" s="34"/>
      <c r="W137" s="32"/>
      <c r="X137" s="34"/>
      <c r="Y137" s="64"/>
    </row>
    <row r="138" spans="1:25" s="22" customFormat="1" ht="18.75">
      <c r="A138" s="24"/>
      <c r="B138" s="24"/>
      <c r="C138" s="24"/>
      <c r="D138" s="24"/>
      <c r="I138" s="34"/>
      <c r="W138" s="32"/>
      <c r="X138" s="34"/>
      <c r="Y138" s="64"/>
    </row>
    <row r="139" spans="1:25" s="22" customFormat="1" ht="18.75">
      <c r="A139" s="24"/>
      <c r="B139" s="24"/>
      <c r="C139" s="24"/>
      <c r="D139" s="24"/>
      <c r="I139" s="34"/>
      <c r="W139" s="32"/>
      <c r="X139" s="34"/>
      <c r="Y139" s="64"/>
    </row>
    <row r="140" spans="1:25" s="22" customFormat="1" ht="18.75">
      <c r="A140" s="24"/>
      <c r="B140" s="24"/>
      <c r="C140" s="24"/>
      <c r="D140" s="24"/>
      <c r="I140" s="34"/>
      <c r="W140" s="32"/>
      <c r="X140" s="34"/>
      <c r="Y140" s="64"/>
    </row>
    <row r="141" spans="1:25" s="22" customFormat="1" ht="18.75">
      <c r="A141" s="24"/>
      <c r="B141" s="24"/>
      <c r="C141" s="24"/>
      <c r="D141" s="24"/>
      <c r="I141" s="34"/>
      <c r="W141" s="32"/>
      <c r="X141" s="34"/>
      <c r="Y141" s="64"/>
    </row>
    <row r="142" spans="1:25" s="22" customFormat="1" ht="18.75">
      <c r="A142" s="24"/>
      <c r="B142" s="24"/>
      <c r="C142" s="24"/>
      <c r="D142" s="24"/>
      <c r="I142" s="34"/>
      <c r="W142" s="32"/>
      <c r="X142" s="34"/>
      <c r="Y142" s="64"/>
    </row>
    <row r="143" spans="1:25" s="22" customFormat="1" ht="18.75">
      <c r="A143" s="24"/>
      <c r="B143" s="24"/>
      <c r="C143" s="24"/>
      <c r="D143" s="24"/>
      <c r="I143" s="34"/>
      <c r="W143" s="32"/>
      <c r="X143" s="34"/>
      <c r="Y143" s="64"/>
    </row>
    <row r="144" spans="1:25" s="22" customFormat="1" ht="18.75">
      <c r="A144" s="24"/>
      <c r="B144" s="24"/>
      <c r="C144" s="24"/>
      <c r="D144" s="24"/>
      <c r="I144" s="34"/>
      <c r="W144" s="32"/>
      <c r="X144" s="34"/>
      <c r="Y144" s="64"/>
    </row>
    <row r="145" spans="1:25" s="22" customFormat="1" ht="18.75">
      <c r="A145" s="24"/>
      <c r="B145" s="24"/>
      <c r="C145" s="24"/>
      <c r="D145" s="24"/>
      <c r="I145" s="34"/>
      <c r="W145" s="32"/>
      <c r="X145" s="34"/>
      <c r="Y145" s="64"/>
    </row>
    <row r="146" spans="1:25" s="22" customFormat="1" ht="18.75">
      <c r="A146" s="24"/>
      <c r="B146" s="24"/>
      <c r="C146" s="24"/>
      <c r="D146" s="24"/>
      <c r="I146" s="34"/>
      <c r="W146" s="32"/>
      <c r="X146" s="34"/>
      <c r="Y146" s="64"/>
    </row>
    <row r="147" spans="1:25" s="22" customFormat="1" ht="18.75">
      <c r="A147" s="24"/>
      <c r="B147" s="24"/>
      <c r="C147" s="24"/>
      <c r="D147" s="24"/>
      <c r="I147" s="34"/>
      <c r="W147" s="32"/>
      <c r="X147" s="34"/>
      <c r="Y147" s="64"/>
    </row>
    <row r="148" spans="1:25" s="22" customFormat="1" ht="18.75">
      <c r="A148" s="24"/>
      <c r="B148" s="24"/>
      <c r="C148" s="24"/>
      <c r="D148" s="24"/>
      <c r="I148" s="34"/>
      <c r="W148" s="32"/>
      <c r="X148" s="34"/>
      <c r="Y148" s="64"/>
    </row>
    <row r="149" spans="1:25" s="22" customFormat="1" ht="18.75">
      <c r="A149" s="24"/>
      <c r="B149" s="24"/>
      <c r="C149" s="24"/>
      <c r="D149" s="24"/>
      <c r="I149" s="34"/>
      <c r="W149" s="32"/>
      <c r="X149" s="34"/>
      <c r="Y149" s="64"/>
    </row>
    <row r="150" spans="1:25" s="22" customFormat="1" ht="18.75">
      <c r="A150" s="24"/>
      <c r="B150" s="24"/>
      <c r="C150" s="24"/>
      <c r="D150" s="24"/>
      <c r="I150" s="34"/>
      <c r="W150" s="32"/>
      <c r="X150" s="34"/>
      <c r="Y150" s="64"/>
    </row>
    <row r="151" spans="1:25" s="22" customFormat="1" ht="18.75">
      <c r="A151" s="24"/>
      <c r="B151" s="24"/>
      <c r="C151" s="24"/>
      <c r="D151" s="24"/>
      <c r="I151" s="34"/>
      <c r="W151" s="32"/>
      <c r="X151" s="34"/>
      <c r="Y151" s="64"/>
    </row>
    <row r="152" spans="1:25" s="22" customFormat="1" ht="18.75">
      <c r="A152" s="24"/>
      <c r="B152" s="24"/>
      <c r="C152" s="24"/>
      <c r="D152" s="24"/>
      <c r="I152" s="34"/>
      <c r="W152" s="32"/>
      <c r="X152" s="34"/>
      <c r="Y152" s="64"/>
    </row>
    <row r="153" spans="1:25" s="22" customFormat="1" ht="18.75">
      <c r="A153" s="24"/>
      <c r="B153" s="24"/>
      <c r="C153" s="24"/>
      <c r="D153" s="24"/>
      <c r="I153" s="34"/>
      <c r="W153" s="32"/>
      <c r="X153" s="34"/>
      <c r="Y153" s="64"/>
    </row>
    <row r="154" spans="1:25" s="22" customFormat="1" ht="18.75">
      <c r="A154" s="24"/>
      <c r="B154" s="24"/>
      <c r="C154" s="24"/>
      <c r="D154" s="24"/>
      <c r="I154" s="34"/>
      <c r="W154" s="32"/>
      <c r="X154" s="34"/>
      <c r="Y154" s="64"/>
    </row>
    <row r="155" spans="1:25" s="22" customFormat="1" ht="18.75">
      <c r="A155" s="24"/>
      <c r="B155" s="24"/>
      <c r="C155" s="24"/>
      <c r="D155" s="24"/>
      <c r="I155" s="34"/>
      <c r="W155" s="32"/>
      <c r="X155" s="34"/>
      <c r="Y155" s="64"/>
    </row>
    <row r="156" spans="1:25" s="22" customFormat="1" ht="18.75">
      <c r="A156" s="24"/>
      <c r="B156" s="24"/>
      <c r="C156" s="24"/>
      <c r="D156" s="24"/>
      <c r="I156" s="34"/>
      <c r="W156" s="32"/>
      <c r="X156" s="34"/>
      <c r="Y156" s="64"/>
    </row>
    <row r="157" spans="1:25" s="22" customFormat="1" ht="18.75">
      <c r="A157" s="24"/>
      <c r="B157" s="24"/>
      <c r="C157" s="24"/>
      <c r="D157" s="24"/>
      <c r="I157" s="34"/>
      <c r="W157" s="32"/>
      <c r="X157" s="34"/>
      <c r="Y157" s="64"/>
    </row>
    <row r="158" spans="1:25" s="22" customFormat="1" ht="18.75">
      <c r="A158" s="24"/>
      <c r="B158" s="24"/>
      <c r="C158" s="24"/>
      <c r="D158" s="24"/>
      <c r="I158" s="34"/>
      <c r="W158" s="32"/>
      <c r="X158" s="34"/>
      <c r="Y158" s="64"/>
    </row>
    <row r="159" spans="1:25" s="22" customFormat="1" ht="18.75">
      <c r="A159" s="24"/>
      <c r="B159" s="24"/>
      <c r="C159" s="24"/>
      <c r="D159" s="24"/>
      <c r="I159" s="34"/>
      <c r="W159" s="32"/>
      <c r="X159" s="34"/>
      <c r="Y159" s="64"/>
    </row>
    <row r="160" spans="1:25" s="22" customFormat="1" ht="18.75">
      <c r="A160" s="24"/>
      <c r="B160" s="24"/>
      <c r="C160" s="24"/>
      <c r="D160" s="24"/>
      <c r="I160" s="34"/>
      <c r="W160" s="32"/>
      <c r="X160" s="34"/>
      <c r="Y160" s="64"/>
    </row>
    <row r="161" spans="1:25" s="22" customFormat="1" ht="18.75">
      <c r="A161" s="24"/>
      <c r="B161" s="24"/>
      <c r="C161" s="24"/>
      <c r="D161" s="24"/>
      <c r="I161" s="34"/>
      <c r="W161" s="32"/>
      <c r="X161" s="34"/>
      <c r="Y161" s="64"/>
    </row>
    <row r="162" spans="1:25" s="22" customFormat="1" ht="18.75">
      <c r="A162" s="24"/>
      <c r="B162" s="24"/>
      <c r="C162" s="24"/>
      <c r="D162" s="24"/>
      <c r="I162" s="34"/>
      <c r="W162" s="32"/>
      <c r="X162" s="34"/>
      <c r="Y162" s="64"/>
    </row>
    <row r="163" spans="1:25" s="22" customFormat="1" ht="18.75">
      <c r="A163" s="24"/>
      <c r="B163" s="24"/>
      <c r="C163" s="24"/>
      <c r="D163" s="24"/>
      <c r="I163" s="34"/>
      <c r="W163" s="32"/>
      <c r="X163" s="34"/>
      <c r="Y163" s="64"/>
    </row>
    <row r="164" spans="1:25" s="22" customFormat="1" ht="18.75">
      <c r="A164" s="24"/>
      <c r="B164" s="24"/>
      <c r="C164" s="24"/>
      <c r="D164" s="24"/>
      <c r="I164" s="34"/>
      <c r="W164" s="32"/>
      <c r="X164" s="34"/>
      <c r="Y164" s="64"/>
    </row>
    <row r="165" spans="1:25" s="22" customFormat="1" ht="18.75">
      <c r="A165" s="24"/>
      <c r="B165" s="24"/>
      <c r="C165" s="24"/>
      <c r="D165" s="24"/>
      <c r="I165" s="34"/>
      <c r="W165" s="32"/>
      <c r="X165" s="34"/>
      <c r="Y165" s="64"/>
    </row>
    <row r="166" spans="1:25" s="22" customFormat="1" ht="18.75">
      <c r="A166" s="24"/>
      <c r="B166" s="24"/>
      <c r="C166" s="24"/>
      <c r="D166" s="24"/>
      <c r="I166" s="34"/>
      <c r="W166" s="32"/>
      <c r="X166" s="34"/>
      <c r="Y166" s="64"/>
    </row>
    <row r="167" spans="1:25" s="22" customFormat="1" ht="18.75">
      <c r="A167" s="24"/>
      <c r="B167" s="24"/>
      <c r="C167" s="24"/>
      <c r="D167" s="24"/>
      <c r="I167" s="34"/>
      <c r="W167" s="32"/>
      <c r="X167" s="34"/>
      <c r="Y167" s="64"/>
    </row>
    <row r="168" spans="1:25" s="22" customFormat="1" ht="18.75">
      <c r="A168" s="24"/>
      <c r="B168" s="24"/>
      <c r="C168" s="24"/>
      <c r="D168" s="24"/>
      <c r="I168" s="34"/>
      <c r="W168" s="32"/>
      <c r="X168" s="34"/>
      <c r="Y168" s="64"/>
    </row>
    <row r="169" spans="1:25" s="22" customFormat="1" ht="18.75">
      <c r="A169" s="24"/>
      <c r="B169" s="24"/>
      <c r="C169" s="24"/>
      <c r="D169" s="24"/>
      <c r="I169" s="34"/>
      <c r="W169" s="32"/>
      <c r="X169" s="34"/>
      <c r="Y169" s="64"/>
    </row>
    <row r="170" spans="1:25" s="22" customFormat="1" ht="18.75">
      <c r="A170" s="24"/>
      <c r="B170" s="24"/>
      <c r="C170" s="24"/>
      <c r="D170" s="24"/>
      <c r="I170" s="34"/>
      <c r="W170" s="32"/>
      <c r="X170" s="34"/>
      <c r="Y170" s="64"/>
    </row>
    <row r="171" spans="1:25" s="22" customFormat="1" ht="18.75">
      <c r="A171" s="24"/>
      <c r="B171" s="24"/>
      <c r="C171" s="24"/>
      <c r="D171" s="24"/>
      <c r="I171" s="34"/>
      <c r="W171" s="32"/>
      <c r="X171" s="34"/>
      <c r="Y171" s="64"/>
    </row>
    <row r="172" spans="1:25" s="22" customFormat="1" ht="18.75">
      <c r="A172" s="24"/>
      <c r="B172" s="24"/>
      <c r="C172" s="24"/>
      <c r="D172" s="24"/>
      <c r="I172" s="34"/>
      <c r="W172" s="32"/>
      <c r="X172" s="34"/>
      <c r="Y172" s="64"/>
    </row>
    <row r="173" spans="1:25" s="22" customFormat="1" ht="18.75">
      <c r="A173" s="24"/>
      <c r="B173" s="24"/>
      <c r="C173" s="24"/>
      <c r="D173" s="24"/>
      <c r="I173" s="34"/>
      <c r="W173" s="32"/>
      <c r="X173" s="34"/>
      <c r="Y173" s="64"/>
    </row>
    <row r="174" spans="1:25" s="22" customFormat="1" ht="18.75">
      <c r="A174" s="24"/>
      <c r="B174" s="24"/>
      <c r="C174" s="24"/>
      <c r="D174" s="24"/>
      <c r="I174" s="34"/>
      <c r="W174" s="32"/>
      <c r="X174" s="34"/>
      <c r="Y174" s="64"/>
    </row>
    <row r="175" spans="1:25" s="22" customFormat="1" ht="18.75">
      <c r="A175" s="24"/>
      <c r="B175" s="24"/>
      <c r="C175" s="24"/>
      <c r="D175" s="24"/>
      <c r="I175" s="34"/>
      <c r="W175" s="32"/>
      <c r="X175" s="34"/>
      <c r="Y175" s="64"/>
    </row>
    <row r="176" spans="1:25" s="22" customFormat="1" ht="18.75">
      <c r="A176" s="24"/>
      <c r="B176" s="24"/>
      <c r="C176" s="24"/>
      <c r="D176" s="24"/>
      <c r="I176" s="34"/>
      <c r="W176" s="32"/>
      <c r="X176" s="34"/>
      <c r="Y176" s="64"/>
    </row>
    <row r="177" spans="1:25" s="22" customFormat="1" ht="18.75">
      <c r="A177" s="24"/>
      <c r="B177" s="24"/>
      <c r="C177" s="24"/>
      <c r="D177" s="24"/>
      <c r="I177" s="34"/>
      <c r="W177" s="32"/>
      <c r="X177" s="34"/>
      <c r="Y177" s="64"/>
    </row>
    <row r="178" spans="1:25" s="22" customFormat="1" ht="18.75">
      <c r="A178" s="24"/>
      <c r="B178" s="24"/>
      <c r="C178" s="24"/>
      <c r="D178" s="24"/>
      <c r="I178" s="34"/>
      <c r="W178" s="32"/>
      <c r="X178" s="34"/>
      <c r="Y178" s="64"/>
    </row>
    <row r="179" spans="1:25" s="22" customFormat="1" ht="18.75">
      <c r="A179" s="24"/>
      <c r="B179" s="24"/>
      <c r="C179" s="24"/>
      <c r="D179" s="24"/>
      <c r="I179" s="34"/>
      <c r="W179" s="32"/>
      <c r="X179" s="34"/>
      <c r="Y179" s="64"/>
    </row>
    <row r="180" spans="1:25" s="22" customFormat="1" ht="18.75">
      <c r="A180" s="24"/>
      <c r="B180" s="24"/>
      <c r="C180" s="24"/>
      <c r="D180" s="24"/>
      <c r="I180" s="34"/>
      <c r="W180" s="32"/>
      <c r="X180" s="34"/>
      <c r="Y180" s="64"/>
    </row>
    <row r="181" spans="1:25" s="22" customFormat="1" ht="18.75">
      <c r="A181" s="24"/>
      <c r="B181" s="24"/>
      <c r="C181" s="24"/>
      <c r="D181" s="24"/>
      <c r="I181" s="34"/>
      <c r="W181" s="32"/>
      <c r="X181" s="34"/>
      <c r="Y181" s="64"/>
    </row>
    <row r="182" spans="1:25" s="22" customFormat="1" ht="18.75">
      <c r="A182" s="24"/>
      <c r="B182" s="24"/>
      <c r="C182" s="24"/>
      <c r="D182" s="24"/>
      <c r="I182" s="34"/>
      <c r="W182" s="32"/>
      <c r="X182" s="34"/>
      <c r="Y182" s="64"/>
    </row>
    <row r="183" spans="1:25" s="22" customFormat="1" ht="18.75">
      <c r="A183" s="24"/>
      <c r="B183" s="24"/>
      <c r="C183" s="24"/>
      <c r="D183" s="24"/>
      <c r="I183" s="34"/>
      <c r="W183" s="32"/>
      <c r="X183" s="34"/>
      <c r="Y183" s="64"/>
    </row>
    <row r="184" spans="1:25" s="22" customFormat="1" ht="18.75">
      <c r="A184" s="24"/>
      <c r="B184" s="24"/>
      <c r="C184" s="24"/>
      <c r="D184" s="24"/>
      <c r="I184" s="34"/>
      <c r="W184" s="32"/>
      <c r="X184" s="34"/>
      <c r="Y184" s="64"/>
    </row>
    <row r="185" spans="1:25" s="22" customFormat="1" ht="18.75">
      <c r="A185" s="24"/>
      <c r="B185" s="24"/>
      <c r="C185" s="24"/>
      <c r="D185" s="24"/>
      <c r="I185" s="34"/>
      <c r="W185" s="32"/>
      <c r="X185" s="34"/>
      <c r="Y185" s="64"/>
    </row>
    <row r="186" spans="1:25" s="22" customFormat="1" ht="18.75">
      <c r="A186" s="24"/>
      <c r="B186" s="24"/>
      <c r="C186" s="24"/>
      <c r="D186" s="24"/>
      <c r="I186" s="34"/>
      <c r="W186" s="32"/>
      <c r="X186" s="34"/>
      <c r="Y186" s="64"/>
    </row>
    <row r="187" spans="1:25" s="22" customFormat="1" ht="18.75">
      <c r="A187" s="24"/>
      <c r="B187" s="24"/>
      <c r="C187" s="24"/>
      <c r="D187" s="24"/>
      <c r="I187" s="34"/>
      <c r="W187" s="32"/>
      <c r="X187" s="34"/>
      <c r="Y187" s="64"/>
    </row>
    <row r="188" spans="1:25" s="22" customFormat="1" ht="18.75">
      <c r="A188" s="24"/>
      <c r="B188" s="24"/>
      <c r="C188" s="24"/>
      <c r="D188" s="24"/>
      <c r="I188" s="34"/>
      <c r="W188" s="32"/>
      <c r="X188" s="34"/>
      <c r="Y188" s="64"/>
    </row>
    <row r="189" spans="1:25" s="22" customFormat="1" ht="18.75">
      <c r="A189" s="24"/>
      <c r="B189" s="24"/>
      <c r="C189" s="24"/>
      <c r="D189" s="24"/>
      <c r="I189" s="34"/>
      <c r="W189" s="32"/>
      <c r="X189" s="34"/>
      <c r="Y189" s="64"/>
    </row>
    <row r="190" spans="1:25" s="22" customFormat="1" ht="18.75">
      <c r="A190" s="24"/>
      <c r="B190" s="24"/>
      <c r="C190" s="24"/>
      <c r="D190" s="24"/>
      <c r="I190" s="34"/>
      <c r="W190" s="32"/>
      <c r="X190" s="34"/>
      <c r="Y190" s="64"/>
    </row>
    <row r="191" spans="1:25" s="22" customFormat="1" ht="18.75">
      <c r="A191" s="24"/>
      <c r="B191" s="24"/>
      <c r="C191" s="24"/>
      <c r="D191" s="24"/>
      <c r="I191" s="34"/>
      <c r="W191" s="32"/>
      <c r="X191" s="34"/>
      <c r="Y191" s="64"/>
    </row>
    <row r="192" spans="1:25" s="22" customFormat="1" ht="18.75">
      <c r="A192" s="24"/>
      <c r="B192" s="24"/>
      <c r="C192" s="24"/>
      <c r="D192" s="24"/>
      <c r="I192" s="34"/>
      <c r="W192" s="32"/>
      <c r="X192" s="34"/>
      <c r="Y192" s="64"/>
    </row>
    <row r="193" spans="1:25" s="22" customFormat="1" ht="18.75">
      <c r="A193" s="24"/>
      <c r="B193" s="24"/>
      <c r="C193" s="24"/>
      <c r="D193" s="24"/>
      <c r="I193" s="34"/>
      <c r="W193" s="32"/>
      <c r="X193" s="34"/>
      <c r="Y193" s="64"/>
    </row>
    <row r="194" spans="1:25" s="22" customFormat="1" ht="18.75">
      <c r="A194" s="24"/>
      <c r="B194" s="24"/>
      <c r="C194" s="24"/>
      <c r="D194" s="24"/>
      <c r="I194" s="34"/>
      <c r="W194" s="32"/>
      <c r="X194" s="34"/>
      <c r="Y194" s="64"/>
    </row>
    <row r="195" spans="1:25" s="22" customFormat="1" ht="18.75">
      <c r="A195" s="24"/>
      <c r="B195" s="24"/>
      <c r="C195" s="24"/>
      <c r="D195" s="24"/>
      <c r="I195" s="34"/>
      <c r="W195" s="32"/>
      <c r="X195" s="34"/>
      <c r="Y195" s="64"/>
    </row>
    <row r="196" spans="1:25" s="22" customFormat="1" ht="18.75">
      <c r="A196" s="24"/>
      <c r="B196" s="24"/>
      <c r="C196" s="24"/>
      <c r="D196" s="24"/>
      <c r="I196" s="34"/>
      <c r="W196" s="32"/>
      <c r="X196" s="34"/>
      <c r="Y196" s="64"/>
    </row>
    <row r="197" spans="1:25" s="22" customFormat="1" ht="18.75">
      <c r="A197" s="24"/>
      <c r="B197" s="24"/>
      <c r="C197" s="24"/>
      <c r="D197" s="24"/>
      <c r="I197" s="34"/>
      <c r="W197" s="32"/>
      <c r="X197" s="34"/>
      <c r="Y197" s="64"/>
    </row>
    <row r="198" spans="1:25" s="22" customFormat="1" ht="18.75">
      <c r="A198" s="24"/>
      <c r="B198" s="24"/>
      <c r="C198" s="24"/>
      <c r="D198" s="24"/>
      <c r="I198" s="34"/>
      <c r="W198" s="32"/>
      <c r="X198" s="34"/>
      <c r="Y198" s="64"/>
    </row>
    <row r="199" spans="1:25" s="22" customFormat="1" ht="18.75">
      <c r="A199" s="24"/>
      <c r="B199" s="24"/>
      <c r="C199" s="24"/>
      <c r="D199" s="24"/>
      <c r="I199" s="34"/>
      <c r="W199" s="32"/>
      <c r="X199" s="34"/>
      <c r="Y199" s="64"/>
    </row>
    <row r="200" spans="1:25" s="22" customFormat="1" ht="18.75">
      <c r="A200" s="24"/>
      <c r="B200" s="24"/>
      <c r="C200" s="24"/>
      <c r="D200" s="24"/>
      <c r="I200" s="34"/>
      <c r="W200" s="32"/>
      <c r="X200" s="34"/>
      <c r="Y200" s="64"/>
    </row>
    <row r="201" spans="1:25" s="22" customFormat="1" ht="18.75">
      <c r="A201" s="24"/>
      <c r="B201" s="24"/>
      <c r="C201" s="24"/>
      <c r="D201" s="24"/>
      <c r="I201" s="34"/>
      <c r="W201" s="32"/>
      <c r="X201" s="34"/>
      <c r="Y201" s="64"/>
    </row>
    <row r="202" spans="1:25" s="22" customFormat="1" ht="18.75">
      <c r="A202" s="24"/>
      <c r="B202" s="24"/>
      <c r="C202" s="24"/>
      <c r="D202" s="24"/>
      <c r="I202" s="34"/>
      <c r="W202" s="32"/>
      <c r="X202" s="34"/>
      <c r="Y202" s="64"/>
    </row>
    <row r="203" spans="1:25" s="22" customFormat="1" ht="18.75">
      <c r="A203" s="24"/>
      <c r="B203" s="24"/>
      <c r="C203" s="24"/>
      <c r="D203" s="24"/>
      <c r="I203" s="34"/>
      <c r="W203" s="32"/>
      <c r="X203" s="34"/>
      <c r="Y203" s="64"/>
    </row>
    <row r="204" spans="1:25" s="22" customFormat="1" ht="18.75">
      <c r="A204" s="24"/>
      <c r="B204" s="24"/>
      <c r="C204" s="24"/>
      <c r="D204" s="24"/>
      <c r="I204" s="34"/>
      <c r="W204" s="32"/>
      <c r="X204" s="34"/>
      <c r="Y204" s="64"/>
    </row>
    <row r="205" spans="1:25" s="22" customFormat="1" ht="18.75">
      <c r="A205" s="24"/>
      <c r="B205" s="24"/>
      <c r="C205" s="24"/>
      <c r="D205" s="24"/>
      <c r="I205" s="34"/>
      <c r="W205" s="32"/>
      <c r="X205" s="34"/>
      <c r="Y205" s="64"/>
    </row>
    <row r="206" spans="1:25" s="22" customFormat="1" ht="18.75">
      <c r="A206" s="24"/>
      <c r="B206" s="24"/>
      <c r="C206" s="24"/>
      <c r="D206" s="24"/>
      <c r="I206" s="34"/>
      <c r="W206" s="32"/>
      <c r="X206" s="34"/>
      <c r="Y206" s="64"/>
    </row>
    <row r="207" spans="1:25" s="22" customFormat="1" ht="18.75">
      <c r="A207" s="24"/>
      <c r="B207" s="24"/>
      <c r="C207" s="24"/>
      <c r="D207" s="24"/>
      <c r="I207" s="34"/>
      <c r="W207" s="32"/>
      <c r="X207" s="34"/>
      <c r="Y207" s="64"/>
    </row>
    <row r="208" spans="1:25" s="22" customFormat="1" ht="18.75">
      <c r="A208" s="24"/>
      <c r="B208" s="24"/>
      <c r="C208" s="24"/>
      <c r="D208" s="24"/>
      <c r="I208" s="34"/>
      <c r="W208" s="32"/>
      <c r="X208" s="34"/>
      <c r="Y208" s="64"/>
    </row>
    <row r="209" spans="1:25" s="22" customFormat="1" ht="18.75">
      <c r="A209" s="24"/>
      <c r="B209" s="24"/>
      <c r="C209" s="24"/>
      <c r="D209" s="24"/>
      <c r="I209" s="34"/>
      <c r="W209" s="32"/>
      <c r="X209" s="34"/>
      <c r="Y209" s="64"/>
    </row>
    <row r="210" spans="1:25" s="22" customFormat="1" ht="18.75">
      <c r="A210" s="24"/>
      <c r="B210" s="24"/>
      <c r="C210" s="24"/>
      <c r="D210" s="24"/>
      <c r="I210" s="34"/>
      <c r="W210" s="32"/>
      <c r="X210" s="34"/>
      <c r="Y210" s="64"/>
    </row>
    <row r="211" spans="1:25" s="22" customFormat="1" ht="18.75">
      <c r="A211" s="24"/>
      <c r="B211" s="24"/>
      <c r="C211" s="24"/>
      <c r="D211" s="24"/>
      <c r="I211" s="34"/>
      <c r="W211" s="32"/>
      <c r="X211" s="34"/>
      <c r="Y211" s="64"/>
    </row>
    <row r="212" spans="1:25" s="22" customFormat="1" ht="18.75">
      <c r="A212" s="24"/>
      <c r="B212" s="24"/>
      <c r="C212" s="24"/>
      <c r="D212" s="24"/>
      <c r="I212" s="34"/>
      <c r="W212" s="32"/>
      <c r="X212" s="34"/>
      <c r="Y212" s="64"/>
    </row>
    <row r="213" spans="1:25" s="22" customFormat="1" ht="18.75">
      <c r="A213" s="24"/>
      <c r="B213" s="24"/>
      <c r="C213" s="24"/>
      <c r="D213" s="24"/>
      <c r="I213" s="34"/>
      <c r="W213" s="32"/>
      <c r="X213" s="34"/>
      <c r="Y213" s="64"/>
    </row>
    <row r="214" spans="1:25" s="22" customFormat="1" ht="18.75">
      <c r="A214" s="24"/>
      <c r="B214" s="24"/>
      <c r="C214" s="24"/>
      <c r="D214" s="24"/>
      <c r="I214" s="34"/>
      <c r="W214" s="32"/>
      <c r="X214" s="34"/>
      <c r="Y214" s="64"/>
    </row>
    <row r="215" spans="1:25" s="22" customFormat="1" ht="18.75">
      <c r="A215" s="24"/>
      <c r="B215" s="24"/>
      <c r="C215" s="24"/>
      <c r="D215" s="24"/>
      <c r="I215" s="34"/>
      <c r="W215" s="32"/>
      <c r="X215" s="34"/>
      <c r="Y215" s="64"/>
    </row>
    <row r="216" spans="1:25" s="22" customFormat="1" ht="18.75">
      <c r="A216" s="24"/>
      <c r="B216" s="24"/>
      <c r="C216" s="24"/>
      <c r="D216" s="24"/>
      <c r="I216" s="34"/>
      <c r="W216" s="32"/>
      <c r="X216" s="34"/>
      <c r="Y216" s="64"/>
    </row>
    <row r="217" spans="1:25" s="22" customFormat="1" ht="18.75">
      <c r="A217" s="24"/>
      <c r="B217" s="24"/>
      <c r="C217" s="24"/>
      <c r="D217" s="24"/>
      <c r="I217" s="34"/>
      <c r="W217" s="32"/>
      <c r="X217" s="34"/>
      <c r="Y217" s="64"/>
    </row>
    <row r="218" spans="1:25" s="22" customFormat="1" ht="18.75">
      <c r="A218" s="24"/>
      <c r="B218" s="24"/>
      <c r="C218" s="24"/>
      <c r="D218" s="24"/>
      <c r="I218" s="34"/>
      <c r="W218" s="32"/>
      <c r="X218" s="34"/>
      <c r="Y218" s="64"/>
    </row>
    <row r="219" spans="1:25" s="22" customFormat="1" ht="18.75">
      <c r="A219" s="24"/>
      <c r="B219" s="24"/>
      <c r="C219" s="24"/>
      <c r="D219" s="24"/>
      <c r="I219" s="34"/>
      <c r="W219" s="32"/>
      <c r="X219" s="34"/>
      <c r="Y219" s="64"/>
    </row>
    <row r="220" spans="1:25" s="22" customFormat="1" ht="18.75">
      <c r="A220" s="24"/>
      <c r="B220" s="24"/>
      <c r="C220" s="24"/>
      <c r="D220" s="24"/>
      <c r="I220" s="34"/>
      <c r="W220" s="32"/>
      <c r="X220" s="34"/>
      <c r="Y220" s="64"/>
    </row>
    <row r="221" spans="1:25" s="22" customFormat="1" ht="18.75">
      <c r="A221" s="24"/>
      <c r="B221" s="24"/>
      <c r="C221" s="24"/>
      <c r="D221" s="24"/>
      <c r="I221" s="34"/>
      <c r="W221" s="32"/>
      <c r="X221" s="34"/>
      <c r="Y221" s="64"/>
    </row>
    <row r="222" spans="1:25" s="22" customFormat="1" ht="18.75">
      <c r="A222" s="24"/>
      <c r="B222" s="24"/>
      <c r="C222" s="24"/>
      <c r="D222" s="24"/>
      <c r="I222" s="34"/>
      <c r="W222" s="32"/>
      <c r="X222" s="34"/>
      <c r="Y222" s="64"/>
    </row>
    <row r="223" spans="1:25" s="22" customFormat="1" ht="18.75">
      <c r="A223" s="24"/>
      <c r="B223" s="24"/>
      <c r="C223" s="24"/>
      <c r="D223" s="24"/>
      <c r="I223" s="34"/>
      <c r="W223" s="32"/>
      <c r="X223" s="34"/>
      <c r="Y223" s="64"/>
    </row>
    <row r="224" spans="1:25" s="22" customFormat="1" ht="18.75">
      <c r="A224" s="24"/>
      <c r="B224" s="24"/>
      <c r="C224" s="24"/>
      <c r="D224" s="24"/>
      <c r="I224" s="34"/>
      <c r="W224" s="32"/>
      <c r="X224" s="34"/>
      <c r="Y224" s="64"/>
    </row>
    <row r="225" spans="1:25" s="22" customFormat="1" ht="18.75">
      <c r="A225" s="24"/>
      <c r="B225" s="24"/>
      <c r="C225" s="24"/>
      <c r="D225" s="24"/>
      <c r="I225" s="34"/>
      <c r="W225" s="32"/>
      <c r="X225" s="34"/>
      <c r="Y225" s="64"/>
    </row>
    <row r="226" spans="1:25" s="22" customFormat="1" ht="18.75">
      <c r="A226" s="24"/>
      <c r="B226" s="24"/>
      <c r="C226" s="24"/>
      <c r="D226" s="24"/>
      <c r="I226" s="34"/>
      <c r="W226" s="32"/>
      <c r="X226" s="34"/>
      <c r="Y226" s="64"/>
    </row>
    <row r="227" spans="1:25" s="22" customFormat="1" ht="18.75">
      <c r="A227" s="24"/>
      <c r="B227" s="24"/>
      <c r="C227" s="24"/>
      <c r="D227" s="24"/>
      <c r="I227" s="34"/>
      <c r="W227" s="32"/>
      <c r="X227" s="34"/>
      <c r="Y227" s="64"/>
    </row>
    <row r="228" spans="1:25" s="22" customFormat="1" ht="18.75">
      <c r="A228" s="24"/>
      <c r="B228" s="24"/>
      <c r="C228" s="24"/>
      <c r="D228" s="24"/>
      <c r="I228" s="34"/>
      <c r="W228" s="32"/>
      <c r="X228" s="34"/>
      <c r="Y228" s="64"/>
    </row>
    <row r="229" spans="1:25" s="22" customFormat="1" ht="18.75">
      <c r="A229" s="24"/>
      <c r="B229" s="24"/>
      <c r="C229" s="24"/>
      <c r="D229" s="24"/>
      <c r="I229" s="34"/>
      <c r="W229" s="32"/>
      <c r="X229" s="34"/>
      <c r="Y229" s="64"/>
    </row>
    <row r="230" spans="1:25" s="22" customFormat="1" ht="18.75">
      <c r="A230" s="24"/>
      <c r="B230" s="24"/>
      <c r="C230" s="24"/>
      <c r="D230" s="24"/>
      <c r="I230" s="34"/>
      <c r="W230" s="32"/>
      <c r="X230" s="34"/>
      <c r="Y230" s="64"/>
    </row>
    <row r="231" spans="1:25" s="22" customFormat="1" ht="18.75">
      <c r="A231" s="24"/>
      <c r="B231" s="24"/>
      <c r="C231" s="24"/>
      <c r="D231" s="24"/>
      <c r="I231" s="34"/>
      <c r="W231" s="32"/>
      <c r="X231" s="34"/>
      <c r="Y231" s="64"/>
    </row>
    <row r="232" spans="1:25" s="22" customFormat="1" ht="18.75">
      <c r="A232" s="24"/>
      <c r="B232" s="24"/>
      <c r="C232" s="24"/>
      <c r="D232" s="24"/>
      <c r="I232" s="34"/>
      <c r="W232" s="32"/>
      <c r="X232" s="34"/>
      <c r="Y232" s="64"/>
    </row>
    <row r="233" spans="1:25" s="22" customFormat="1" ht="18.75">
      <c r="A233" s="24"/>
      <c r="B233" s="24"/>
      <c r="C233" s="24"/>
      <c r="D233" s="24"/>
      <c r="I233" s="34"/>
      <c r="W233" s="32"/>
      <c r="X233" s="34"/>
      <c r="Y233" s="64"/>
    </row>
    <row r="234" spans="1:25" s="22" customFormat="1" ht="18.75">
      <c r="A234" s="24"/>
      <c r="B234" s="24"/>
      <c r="C234" s="24"/>
      <c r="D234" s="24"/>
      <c r="I234" s="34"/>
      <c r="W234" s="32"/>
      <c r="X234" s="34"/>
      <c r="Y234" s="64"/>
    </row>
    <row r="235" spans="1:25" s="22" customFormat="1" ht="18.75">
      <c r="A235" s="24"/>
      <c r="B235" s="24"/>
      <c r="C235" s="24"/>
      <c r="D235" s="24"/>
      <c r="I235" s="34"/>
      <c r="W235" s="32"/>
      <c r="X235" s="34"/>
      <c r="Y235" s="64"/>
    </row>
    <row r="236" spans="1:25" s="22" customFormat="1" ht="18.75">
      <c r="A236" s="24"/>
      <c r="B236" s="24"/>
      <c r="C236" s="24"/>
      <c r="D236" s="24"/>
      <c r="I236" s="34"/>
      <c r="W236" s="32"/>
      <c r="X236" s="34"/>
      <c r="Y236" s="64"/>
    </row>
    <row r="237" spans="1:25" s="22" customFormat="1" ht="18.75">
      <c r="A237" s="24"/>
      <c r="B237" s="24"/>
      <c r="C237" s="24"/>
      <c r="D237" s="24"/>
      <c r="I237" s="34"/>
      <c r="W237" s="32"/>
      <c r="X237" s="34"/>
      <c r="Y237" s="64"/>
    </row>
    <row r="238" spans="1:25" s="22" customFormat="1" ht="18.75">
      <c r="A238" s="24"/>
      <c r="B238" s="24"/>
      <c r="C238" s="24"/>
      <c r="D238" s="24"/>
      <c r="I238" s="34"/>
      <c r="W238" s="32"/>
      <c r="X238" s="34"/>
      <c r="Y238" s="64"/>
    </row>
    <row r="239" spans="1:25" s="22" customFormat="1" ht="18.75">
      <c r="A239" s="24"/>
      <c r="B239" s="24"/>
      <c r="C239" s="24"/>
      <c r="D239" s="24"/>
      <c r="I239" s="34"/>
      <c r="W239" s="32"/>
      <c r="X239" s="34"/>
      <c r="Y239" s="64"/>
    </row>
    <row r="240" spans="1:25" s="22" customFormat="1" ht="18.75">
      <c r="A240" s="24"/>
      <c r="B240" s="24"/>
      <c r="C240" s="24"/>
      <c r="D240" s="24"/>
      <c r="I240" s="34"/>
      <c r="W240" s="32"/>
      <c r="X240" s="34"/>
      <c r="Y240" s="64"/>
    </row>
    <row r="241" spans="1:25" s="22" customFormat="1" ht="18.75">
      <c r="A241" s="24"/>
      <c r="B241" s="24"/>
      <c r="C241" s="24"/>
      <c r="D241" s="24"/>
      <c r="I241" s="34"/>
      <c r="W241" s="32"/>
      <c r="X241" s="34"/>
      <c r="Y241" s="64"/>
    </row>
    <row r="242" spans="1:25" s="22" customFormat="1" ht="18.75">
      <c r="A242" s="24"/>
      <c r="B242" s="24"/>
      <c r="C242" s="24"/>
      <c r="D242" s="24"/>
      <c r="I242" s="34"/>
      <c r="W242" s="32"/>
      <c r="X242" s="34"/>
      <c r="Y242" s="64"/>
    </row>
    <row r="243" spans="1:25" s="22" customFormat="1" ht="18.75">
      <c r="A243" s="24"/>
      <c r="B243" s="24"/>
      <c r="C243" s="24"/>
      <c r="D243" s="24"/>
      <c r="I243" s="34"/>
      <c r="W243" s="32"/>
      <c r="X243" s="34"/>
      <c r="Y243" s="64"/>
    </row>
    <row r="244" spans="1:25" s="22" customFormat="1" ht="18.75">
      <c r="A244" s="24"/>
      <c r="B244" s="24"/>
      <c r="C244" s="24"/>
      <c r="D244" s="24"/>
      <c r="I244" s="34"/>
      <c r="W244" s="32"/>
      <c r="X244" s="34"/>
      <c r="Y244" s="64"/>
    </row>
    <row r="245" spans="1:25" s="22" customFormat="1" ht="18.75">
      <c r="A245" s="24"/>
      <c r="B245" s="24"/>
      <c r="C245" s="24"/>
      <c r="D245" s="24"/>
      <c r="I245" s="34"/>
      <c r="W245" s="32"/>
      <c r="X245" s="34"/>
      <c r="Y245" s="64"/>
    </row>
    <row r="246" spans="1:25" s="22" customFormat="1" ht="18.75">
      <c r="A246" s="24"/>
      <c r="B246" s="24"/>
      <c r="C246" s="24"/>
      <c r="D246" s="24"/>
      <c r="I246" s="34"/>
      <c r="W246" s="32"/>
      <c r="X246" s="34"/>
      <c r="Y246" s="64"/>
    </row>
    <row r="247" spans="1:25" s="22" customFormat="1" ht="18.75">
      <c r="A247" s="24"/>
      <c r="B247" s="24"/>
      <c r="C247" s="24"/>
      <c r="D247" s="24"/>
      <c r="I247" s="34"/>
      <c r="W247" s="32"/>
      <c r="X247" s="34"/>
      <c r="Y247" s="64"/>
    </row>
    <row r="248" spans="1:25" s="22" customFormat="1" ht="18.75">
      <c r="A248" s="24"/>
      <c r="B248" s="24"/>
      <c r="C248" s="24"/>
      <c r="D248" s="24"/>
      <c r="I248" s="34"/>
      <c r="W248" s="32"/>
      <c r="X248" s="34"/>
      <c r="Y248" s="64"/>
    </row>
    <row r="249" spans="1:25" s="22" customFormat="1" ht="18.75">
      <c r="A249" s="24"/>
      <c r="B249" s="24"/>
      <c r="C249" s="24"/>
      <c r="D249" s="24"/>
      <c r="I249" s="34"/>
      <c r="W249" s="32"/>
      <c r="X249" s="34"/>
      <c r="Y249" s="64"/>
    </row>
    <row r="250" spans="1:25" s="22" customFormat="1" ht="18.75">
      <c r="A250" s="24"/>
      <c r="B250" s="24"/>
      <c r="C250" s="24"/>
      <c r="D250" s="24"/>
      <c r="I250" s="34"/>
      <c r="W250" s="32"/>
      <c r="X250" s="34"/>
      <c r="Y250" s="64"/>
    </row>
    <row r="251" spans="1:25" s="22" customFormat="1" ht="18.75">
      <c r="A251" s="24"/>
      <c r="B251" s="24"/>
      <c r="C251" s="24"/>
      <c r="D251" s="24"/>
      <c r="I251" s="34"/>
      <c r="W251" s="32"/>
      <c r="X251" s="34"/>
      <c r="Y251" s="64"/>
    </row>
    <row r="252" spans="1:25" s="22" customFormat="1" ht="18.75">
      <c r="A252" s="24"/>
      <c r="B252" s="24"/>
      <c r="C252" s="24"/>
      <c r="D252" s="24"/>
      <c r="I252" s="34"/>
      <c r="W252" s="32"/>
      <c r="X252" s="34"/>
      <c r="Y252" s="64"/>
    </row>
    <row r="253" spans="1:25" s="22" customFormat="1" ht="18.75">
      <c r="A253" s="24"/>
      <c r="B253" s="24"/>
      <c r="C253" s="24"/>
      <c r="D253" s="24"/>
      <c r="I253" s="34"/>
      <c r="W253" s="32"/>
      <c r="X253" s="34"/>
      <c r="Y253" s="64"/>
    </row>
    <row r="254" spans="1:25" s="22" customFormat="1" ht="18.75">
      <c r="A254" s="24"/>
      <c r="B254" s="24"/>
      <c r="C254" s="24"/>
      <c r="D254" s="24"/>
      <c r="I254" s="34"/>
      <c r="W254" s="32"/>
      <c r="X254" s="34"/>
      <c r="Y254" s="64"/>
    </row>
    <row r="255" spans="1:25" s="22" customFormat="1" ht="18.75">
      <c r="A255" s="24"/>
      <c r="B255" s="24"/>
      <c r="C255" s="24"/>
      <c r="D255" s="24"/>
      <c r="I255" s="34"/>
      <c r="W255" s="32"/>
      <c r="X255" s="34"/>
      <c r="Y255" s="64"/>
    </row>
    <row r="256" spans="1:25" s="22" customFormat="1" ht="18.75">
      <c r="A256" s="24"/>
      <c r="B256" s="24"/>
      <c r="C256" s="24"/>
      <c r="D256" s="24"/>
      <c r="I256" s="34"/>
      <c r="W256" s="32"/>
      <c r="X256" s="34"/>
      <c r="Y256" s="64"/>
    </row>
    <row r="257" spans="1:25" s="22" customFormat="1" ht="18.75">
      <c r="A257" s="24"/>
      <c r="B257" s="24"/>
      <c r="C257" s="24"/>
      <c r="D257" s="24"/>
      <c r="I257" s="34"/>
      <c r="W257" s="32"/>
      <c r="X257" s="34"/>
      <c r="Y257" s="64"/>
    </row>
    <row r="258" spans="1:25" s="22" customFormat="1" ht="18.75">
      <c r="A258" s="24"/>
      <c r="B258" s="24"/>
      <c r="C258" s="24"/>
      <c r="D258" s="24"/>
      <c r="I258" s="34"/>
      <c r="W258" s="32"/>
      <c r="X258" s="34"/>
      <c r="Y258" s="64"/>
    </row>
    <row r="259" spans="1:25" s="22" customFormat="1" ht="18.75">
      <c r="A259" s="24"/>
      <c r="B259" s="24"/>
      <c r="C259" s="24"/>
      <c r="D259" s="24"/>
      <c r="I259" s="34"/>
      <c r="W259" s="32"/>
      <c r="X259" s="34"/>
      <c r="Y259" s="64"/>
    </row>
    <row r="260" spans="1:25" s="22" customFormat="1" ht="18.75">
      <c r="A260" s="24"/>
      <c r="B260" s="24"/>
      <c r="C260" s="24"/>
      <c r="D260" s="24"/>
      <c r="I260" s="34"/>
      <c r="W260" s="32"/>
      <c r="X260" s="34"/>
      <c r="Y260" s="64"/>
    </row>
    <row r="261" spans="1:25" s="22" customFormat="1" ht="18.75">
      <c r="A261" s="24"/>
      <c r="B261" s="24"/>
      <c r="C261" s="24"/>
      <c r="D261" s="24"/>
      <c r="I261" s="34"/>
      <c r="W261" s="32"/>
      <c r="X261" s="34"/>
      <c r="Y261" s="64"/>
    </row>
    <row r="262" spans="1:25" s="22" customFormat="1" ht="18.75">
      <c r="A262" s="24"/>
      <c r="B262" s="24"/>
      <c r="C262" s="24"/>
      <c r="D262" s="24"/>
      <c r="I262" s="34"/>
      <c r="W262" s="32"/>
      <c r="X262" s="34"/>
      <c r="Y262" s="64"/>
    </row>
    <row r="263" spans="1:25" s="22" customFormat="1" ht="18.75">
      <c r="A263" s="24"/>
      <c r="B263" s="24"/>
      <c r="C263" s="24"/>
      <c r="D263" s="24"/>
      <c r="I263" s="34"/>
      <c r="W263" s="32"/>
      <c r="X263" s="34"/>
      <c r="Y263" s="64"/>
    </row>
    <row r="264" spans="1:25" s="22" customFormat="1" ht="18.75">
      <c r="A264" s="24"/>
      <c r="B264" s="24"/>
      <c r="C264" s="24"/>
      <c r="D264" s="24"/>
      <c r="I264" s="34"/>
      <c r="W264" s="32"/>
      <c r="X264" s="34"/>
      <c r="Y264" s="64"/>
    </row>
    <row r="265" spans="1:25" s="22" customFormat="1" ht="18.75">
      <c r="A265" s="24"/>
      <c r="B265" s="24"/>
      <c r="C265" s="24"/>
      <c r="D265" s="24"/>
      <c r="I265" s="34"/>
      <c r="W265" s="32"/>
      <c r="X265" s="34"/>
      <c r="Y265" s="64"/>
    </row>
    <row r="266" spans="1:25" s="22" customFormat="1" ht="18.75">
      <c r="A266" s="24"/>
      <c r="B266" s="24"/>
      <c r="C266" s="24"/>
      <c r="D266" s="24"/>
      <c r="I266" s="34"/>
      <c r="W266" s="32"/>
      <c r="X266" s="34"/>
      <c r="Y266" s="64"/>
    </row>
    <row r="267" spans="1:25" s="22" customFormat="1" ht="18.75">
      <c r="A267" s="24"/>
      <c r="B267" s="24"/>
      <c r="C267" s="24"/>
      <c r="D267" s="24"/>
      <c r="I267" s="34"/>
      <c r="W267" s="32"/>
      <c r="X267" s="34"/>
      <c r="Y267" s="64"/>
    </row>
    <row r="268" spans="1:25" s="22" customFormat="1" ht="18.75">
      <c r="A268" s="24"/>
      <c r="B268" s="24"/>
      <c r="C268" s="24"/>
      <c r="D268" s="24"/>
      <c r="I268" s="34"/>
      <c r="W268" s="32"/>
      <c r="X268" s="34"/>
      <c r="Y268" s="64"/>
    </row>
    <row r="269" spans="1:25" s="22" customFormat="1" ht="18.75">
      <c r="A269" s="24"/>
      <c r="B269" s="24"/>
      <c r="C269" s="24"/>
      <c r="D269" s="24"/>
      <c r="I269" s="34"/>
      <c r="W269" s="32"/>
      <c r="X269" s="34"/>
      <c r="Y269" s="64"/>
    </row>
    <row r="270" spans="1:25" s="22" customFormat="1" ht="18.75">
      <c r="A270" s="24"/>
      <c r="B270" s="24"/>
      <c r="C270" s="24"/>
      <c r="D270" s="24"/>
      <c r="I270" s="34"/>
      <c r="W270" s="32"/>
      <c r="X270" s="34"/>
      <c r="Y270" s="64"/>
    </row>
    <row r="271" spans="1:25" s="22" customFormat="1" ht="18.75">
      <c r="A271" s="24"/>
      <c r="B271" s="24"/>
      <c r="C271" s="24"/>
      <c r="D271" s="24"/>
      <c r="I271" s="34"/>
      <c r="W271" s="32"/>
      <c r="X271" s="34"/>
      <c r="Y271" s="64"/>
    </row>
    <row r="272" spans="1:25" s="22" customFormat="1" ht="18.75">
      <c r="A272" s="24"/>
      <c r="B272" s="24"/>
      <c r="C272" s="24"/>
      <c r="D272" s="24"/>
      <c r="I272" s="34"/>
      <c r="W272" s="32"/>
      <c r="X272" s="34"/>
      <c r="Y272" s="64"/>
    </row>
    <row r="273" spans="1:25" s="22" customFormat="1" ht="18.75">
      <c r="A273" s="24"/>
      <c r="B273" s="24"/>
      <c r="C273" s="24"/>
      <c r="D273" s="24"/>
      <c r="I273" s="34"/>
      <c r="W273" s="32"/>
      <c r="X273" s="34"/>
      <c r="Y273" s="64"/>
    </row>
    <row r="274" spans="1:25" s="22" customFormat="1" ht="18.75">
      <c r="A274" s="24"/>
      <c r="B274" s="24"/>
      <c r="C274" s="24"/>
      <c r="D274" s="24"/>
      <c r="I274" s="34"/>
      <c r="W274" s="32"/>
      <c r="X274" s="34"/>
      <c r="Y274" s="64"/>
    </row>
    <row r="275" spans="1:25" s="22" customFormat="1" ht="18.75">
      <c r="A275" s="24"/>
      <c r="B275" s="24"/>
      <c r="C275" s="24"/>
      <c r="D275" s="24"/>
      <c r="I275" s="34"/>
      <c r="W275" s="32"/>
      <c r="X275" s="34"/>
      <c r="Y275" s="64"/>
    </row>
    <row r="276" spans="1:25" s="22" customFormat="1" ht="18.75">
      <c r="A276" s="24"/>
      <c r="B276" s="24"/>
      <c r="C276" s="24"/>
      <c r="D276" s="24"/>
      <c r="I276" s="34"/>
      <c r="W276" s="32"/>
      <c r="X276" s="34"/>
      <c r="Y276" s="64"/>
    </row>
    <row r="277" spans="1:25" s="22" customFormat="1" ht="18.75">
      <c r="A277" s="24"/>
      <c r="B277" s="24"/>
      <c r="C277" s="24"/>
      <c r="D277" s="24"/>
      <c r="I277" s="34"/>
      <c r="W277" s="32"/>
      <c r="X277" s="34"/>
      <c r="Y277" s="64"/>
    </row>
    <row r="278" spans="1:25" s="22" customFormat="1" ht="18.75">
      <c r="A278" s="24"/>
      <c r="B278" s="24"/>
      <c r="C278" s="24"/>
      <c r="D278" s="24"/>
      <c r="I278" s="34"/>
      <c r="W278" s="32"/>
      <c r="X278" s="34"/>
      <c r="Y278" s="64"/>
    </row>
    <row r="279" spans="1:25" s="22" customFormat="1" ht="18.75">
      <c r="A279" s="24"/>
      <c r="B279" s="24"/>
      <c r="C279" s="24"/>
      <c r="D279" s="24"/>
      <c r="I279" s="34"/>
      <c r="W279" s="32"/>
      <c r="X279" s="34"/>
      <c r="Y279" s="64"/>
    </row>
    <row r="280" spans="1:25" s="22" customFormat="1" ht="18.75">
      <c r="A280" s="24"/>
      <c r="B280" s="24"/>
      <c r="C280" s="24"/>
      <c r="D280" s="24"/>
      <c r="I280" s="34"/>
      <c r="W280" s="32"/>
      <c r="X280" s="34"/>
      <c r="Y280" s="64"/>
    </row>
    <row r="281" spans="1:25" s="22" customFormat="1" ht="18.75">
      <c r="A281" s="24"/>
      <c r="B281" s="24"/>
      <c r="C281" s="24"/>
      <c r="D281" s="24"/>
      <c r="I281" s="34"/>
      <c r="W281" s="32"/>
      <c r="X281" s="34"/>
      <c r="Y281" s="64"/>
    </row>
    <row r="282" spans="1:25" s="22" customFormat="1" ht="18.75">
      <c r="A282" s="24"/>
      <c r="B282" s="24"/>
      <c r="C282" s="24"/>
      <c r="D282" s="24"/>
      <c r="I282" s="34"/>
      <c r="W282" s="32"/>
      <c r="X282" s="34"/>
      <c r="Y282" s="64"/>
    </row>
    <row r="283" spans="1:25" s="22" customFormat="1" ht="18.75">
      <c r="A283" s="24"/>
      <c r="B283" s="24"/>
      <c r="C283" s="24"/>
      <c r="D283" s="24"/>
      <c r="I283" s="34"/>
      <c r="W283" s="32"/>
      <c r="X283" s="34"/>
      <c r="Y283" s="64"/>
    </row>
    <row r="284" spans="1:25" s="22" customFormat="1" ht="18.75">
      <c r="A284" s="24"/>
      <c r="B284" s="24"/>
      <c r="C284" s="24"/>
      <c r="D284" s="24"/>
      <c r="I284" s="34"/>
      <c r="W284" s="32"/>
      <c r="X284" s="34"/>
      <c r="Y284" s="64"/>
    </row>
    <row r="285" spans="1:25" s="22" customFormat="1" ht="18.75">
      <c r="A285" s="24"/>
      <c r="B285" s="24"/>
      <c r="C285" s="24"/>
      <c r="D285" s="24"/>
      <c r="I285" s="34"/>
      <c r="W285" s="32"/>
      <c r="X285" s="34"/>
      <c r="Y285" s="64"/>
    </row>
    <row r="286" spans="1:25" s="22" customFormat="1" ht="18.75">
      <c r="A286" s="24"/>
      <c r="B286" s="24"/>
      <c r="C286" s="24"/>
      <c r="D286" s="24"/>
      <c r="I286" s="34"/>
      <c r="W286" s="32"/>
      <c r="X286" s="34"/>
      <c r="Y286" s="64"/>
    </row>
    <row r="287" spans="1:25" s="22" customFormat="1" ht="18.75">
      <c r="A287" s="24"/>
      <c r="B287" s="24"/>
      <c r="C287" s="24"/>
      <c r="D287" s="24"/>
      <c r="I287" s="34"/>
      <c r="W287" s="32"/>
      <c r="X287" s="34"/>
      <c r="Y287" s="64"/>
    </row>
    <row r="288" spans="1:25" s="22" customFormat="1" ht="18.75">
      <c r="A288" s="24"/>
      <c r="B288" s="24"/>
      <c r="C288" s="24"/>
      <c r="D288" s="24"/>
      <c r="I288" s="34"/>
      <c r="W288" s="32"/>
      <c r="X288" s="34"/>
      <c r="Y288" s="64"/>
    </row>
    <row r="289" spans="1:25" s="22" customFormat="1" ht="18.75">
      <c r="A289" s="24"/>
      <c r="B289" s="24"/>
      <c r="C289" s="24"/>
      <c r="D289" s="24"/>
      <c r="I289" s="34"/>
      <c r="W289" s="32"/>
      <c r="X289" s="34"/>
      <c r="Y289" s="64"/>
    </row>
    <row r="290" spans="1:25" s="22" customFormat="1" ht="18.75">
      <c r="A290" s="24"/>
      <c r="B290" s="24"/>
      <c r="C290" s="24"/>
      <c r="D290" s="24"/>
      <c r="I290" s="34"/>
      <c r="W290" s="32"/>
      <c r="X290" s="34"/>
      <c r="Y290" s="64"/>
    </row>
    <row r="291" spans="1:25" s="22" customFormat="1" ht="18.75">
      <c r="A291" s="24"/>
      <c r="B291" s="24"/>
      <c r="C291" s="24"/>
      <c r="D291" s="24"/>
      <c r="I291" s="34"/>
      <c r="W291" s="32"/>
      <c r="X291" s="34"/>
      <c r="Y291" s="64"/>
    </row>
    <row r="292" spans="1:25" s="22" customFormat="1" ht="18.75">
      <c r="A292" s="24"/>
      <c r="B292" s="24"/>
      <c r="C292" s="24"/>
      <c r="D292" s="24"/>
      <c r="I292" s="34"/>
      <c r="W292" s="32"/>
      <c r="X292" s="34"/>
      <c r="Y292" s="64"/>
    </row>
    <row r="293" spans="1:25" s="22" customFormat="1" ht="18.75">
      <c r="A293" s="24"/>
      <c r="B293" s="24"/>
      <c r="C293" s="24"/>
      <c r="D293" s="24"/>
      <c r="I293" s="34"/>
      <c r="W293" s="32"/>
      <c r="X293" s="34"/>
      <c r="Y293" s="64"/>
    </row>
    <row r="294" spans="1:25" s="22" customFormat="1" ht="18.75">
      <c r="A294" s="24"/>
      <c r="B294" s="24"/>
      <c r="C294" s="24"/>
      <c r="D294" s="24"/>
      <c r="I294" s="34"/>
      <c r="W294" s="32"/>
      <c r="X294" s="34"/>
      <c r="Y294" s="64"/>
    </row>
    <row r="295" spans="1:25" s="22" customFormat="1" ht="18.75">
      <c r="A295" s="24"/>
      <c r="B295" s="24"/>
      <c r="C295" s="24"/>
      <c r="D295" s="24"/>
      <c r="I295" s="34"/>
      <c r="W295" s="32"/>
      <c r="X295" s="34"/>
      <c r="Y295" s="64"/>
    </row>
    <row r="296" spans="1:25" s="22" customFormat="1" ht="18.75">
      <c r="A296" s="24"/>
      <c r="B296" s="24"/>
      <c r="C296" s="24"/>
      <c r="D296" s="24"/>
      <c r="I296" s="34"/>
      <c r="W296" s="32"/>
      <c r="X296" s="34"/>
      <c r="Y296" s="64"/>
    </row>
    <row r="297" spans="1:25" s="22" customFormat="1" ht="18.75">
      <c r="A297" s="24"/>
      <c r="B297" s="24"/>
      <c r="C297" s="24"/>
      <c r="D297" s="24"/>
      <c r="I297" s="34"/>
      <c r="W297" s="32"/>
      <c r="X297" s="34"/>
      <c r="Y297" s="64"/>
    </row>
    <row r="298" spans="1:25" s="22" customFormat="1" ht="18.75">
      <c r="A298" s="24"/>
      <c r="B298" s="24"/>
      <c r="C298" s="24"/>
      <c r="D298" s="24"/>
      <c r="I298" s="34"/>
      <c r="W298" s="32"/>
      <c r="X298" s="34"/>
      <c r="Y298" s="64"/>
    </row>
    <row r="299" spans="1:25" s="22" customFormat="1" ht="18.75">
      <c r="A299" s="24"/>
      <c r="B299" s="24"/>
      <c r="C299" s="24"/>
      <c r="D299" s="24"/>
      <c r="I299" s="34"/>
      <c r="W299" s="32"/>
      <c r="X299" s="34"/>
      <c r="Y299" s="64"/>
    </row>
    <row r="300" spans="1:25" s="22" customFormat="1" ht="18.75">
      <c r="A300" s="24"/>
      <c r="B300" s="24"/>
      <c r="C300" s="24"/>
      <c r="D300" s="24"/>
      <c r="I300" s="34"/>
      <c r="W300" s="32"/>
      <c r="X300" s="34"/>
      <c r="Y300" s="64"/>
    </row>
    <row r="301" spans="1:25" s="22" customFormat="1" ht="18.75">
      <c r="A301" s="24"/>
      <c r="B301" s="24"/>
      <c r="C301" s="24"/>
      <c r="D301" s="24"/>
      <c r="I301" s="34"/>
      <c r="W301" s="32"/>
      <c r="X301" s="34"/>
      <c r="Y301" s="64"/>
    </row>
    <row r="302" spans="1:25" s="22" customFormat="1" ht="18.75">
      <c r="A302" s="24"/>
      <c r="B302" s="24"/>
      <c r="C302" s="24"/>
      <c r="D302" s="24"/>
      <c r="I302" s="34"/>
      <c r="W302" s="32"/>
      <c r="X302" s="34"/>
      <c r="Y302" s="64"/>
    </row>
    <row r="303" spans="1:25" s="22" customFormat="1" ht="18.75">
      <c r="A303" s="24"/>
      <c r="B303" s="24"/>
      <c r="C303" s="24"/>
      <c r="D303" s="24"/>
      <c r="I303" s="34"/>
      <c r="W303" s="32"/>
      <c r="X303" s="34"/>
      <c r="Y303" s="64"/>
    </row>
    <row r="304" spans="1:25" s="22" customFormat="1" ht="18.75">
      <c r="A304" s="24"/>
      <c r="B304" s="24"/>
      <c r="C304" s="24"/>
      <c r="D304" s="24"/>
      <c r="I304" s="34"/>
      <c r="W304" s="32"/>
      <c r="X304" s="34"/>
      <c r="Y304" s="64"/>
    </row>
    <row r="305" spans="1:25" s="22" customFormat="1" ht="18.75">
      <c r="A305" s="24"/>
      <c r="B305" s="24"/>
      <c r="C305" s="24"/>
      <c r="D305" s="24"/>
      <c r="I305" s="34"/>
      <c r="W305" s="32"/>
      <c r="X305" s="34"/>
      <c r="Y305" s="64"/>
    </row>
    <row r="306" spans="1:25" s="22" customFormat="1" ht="18.75">
      <c r="A306" s="24"/>
      <c r="B306" s="24"/>
      <c r="C306" s="24"/>
      <c r="D306" s="24"/>
      <c r="I306" s="34"/>
      <c r="W306" s="32"/>
      <c r="X306" s="34"/>
      <c r="Y306" s="64"/>
    </row>
    <row r="307" spans="1:25" s="22" customFormat="1" ht="18.75">
      <c r="A307" s="24"/>
      <c r="B307" s="24"/>
      <c r="C307" s="24"/>
      <c r="D307" s="24"/>
      <c r="I307" s="34"/>
      <c r="W307" s="32"/>
      <c r="X307" s="34"/>
      <c r="Y307" s="64"/>
    </row>
    <row r="308" spans="1:25" s="22" customFormat="1" ht="18.75">
      <c r="A308" s="24"/>
      <c r="B308" s="24"/>
      <c r="C308" s="24"/>
      <c r="D308" s="24"/>
      <c r="I308" s="34"/>
      <c r="W308" s="32"/>
      <c r="X308" s="34"/>
      <c r="Y308" s="64"/>
    </row>
    <row r="309" spans="1:25" s="22" customFormat="1" ht="18.75">
      <c r="A309" s="24"/>
      <c r="B309" s="24"/>
      <c r="C309" s="24"/>
      <c r="D309" s="24"/>
      <c r="I309" s="34"/>
      <c r="W309" s="32"/>
      <c r="X309" s="34"/>
      <c r="Y309" s="64"/>
    </row>
    <row r="310" spans="1:25" s="22" customFormat="1" ht="18.75">
      <c r="A310" s="24"/>
      <c r="B310" s="24"/>
      <c r="C310" s="24"/>
      <c r="D310" s="24"/>
      <c r="I310" s="34"/>
      <c r="W310" s="32"/>
      <c r="X310" s="34"/>
      <c r="Y310" s="64"/>
    </row>
    <row r="311" spans="1:25" s="22" customFormat="1" ht="18.75">
      <c r="A311" s="24"/>
      <c r="B311" s="24"/>
      <c r="C311" s="24"/>
      <c r="D311" s="24"/>
      <c r="I311" s="34"/>
      <c r="W311" s="32"/>
      <c r="X311" s="34"/>
      <c r="Y311" s="64"/>
    </row>
    <row r="312" spans="1:25" s="22" customFormat="1" ht="18.75">
      <c r="A312" s="24"/>
      <c r="B312" s="24"/>
      <c r="C312" s="24"/>
      <c r="D312" s="24"/>
      <c r="I312" s="34"/>
      <c r="W312" s="32"/>
      <c r="X312" s="34"/>
      <c r="Y312" s="64"/>
    </row>
    <row r="313" spans="1:25" s="22" customFormat="1" ht="18.75">
      <c r="A313" s="24"/>
      <c r="B313" s="24"/>
      <c r="C313" s="24"/>
      <c r="D313" s="24"/>
      <c r="I313" s="34"/>
      <c r="W313" s="32"/>
      <c r="X313" s="34"/>
      <c r="Y313" s="64"/>
    </row>
    <row r="314" spans="1:25" s="22" customFormat="1" ht="18.75">
      <c r="A314" s="24"/>
      <c r="B314" s="24"/>
      <c r="C314" s="24"/>
      <c r="D314" s="24"/>
      <c r="I314" s="34"/>
      <c r="W314" s="32"/>
      <c r="X314" s="34"/>
      <c r="Y314" s="64"/>
    </row>
    <row r="315" spans="1:25" s="22" customFormat="1" ht="18.75">
      <c r="A315" s="24"/>
      <c r="B315" s="24"/>
      <c r="C315" s="24"/>
      <c r="D315" s="24"/>
      <c r="I315" s="34"/>
      <c r="W315" s="32"/>
      <c r="X315" s="34"/>
      <c r="Y315" s="64"/>
    </row>
    <row r="316" spans="1:25" s="22" customFormat="1" ht="18.75">
      <c r="A316" s="24"/>
      <c r="B316" s="24"/>
      <c r="C316" s="24"/>
      <c r="D316" s="24"/>
      <c r="I316" s="34"/>
      <c r="W316" s="32"/>
      <c r="X316" s="34"/>
      <c r="Y316" s="64"/>
    </row>
    <row r="317" spans="1:25" s="22" customFormat="1" ht="18.75">
      <c r="A317" s="24"/>
      <c r="B317" s="24"/>
      <c r="C317" s="24"/>
      <c r="D317" s="24"/>
      <c r="I317" s="34"/>
      <c r="W317" s="32"/>
      <c r="X317" s="34"/>
      <c r="Y317" s="64"/>
    </row>
    <row r="318" spans="1:25" s="22" customFormat="1" ht="18.75">
      <c r="A318" s="24"/>
      <c r="B318" s="24"/>
      <c r="C318" s="24"/>
      <c r="D318" s="24"/>
      <c r="I318" s="34"/>
      <c r="W318" s="32"/>
      <c r="X318" s="34"/>
      <c r="Y318" s="64"/>
    </row>
    <row r="319" spans="1:25" s="22" customFormat="1" ht="18.75">
      <c r="A319" s="24"/>
      <c r="B319" s="24"/>
      <c r="C319" s="24"/>
      <c r="D319" s="24"/>
      <c r="I319" s="34"/>
      <c r="W319" s="32"/>
      <c r="X319" s="34"/>
      <c r="Y319" s="64"/>
    </row>
    <row r="320" spans="1:25" s="22" customFormat="1" ht="18.75">
      <c r="A320" s="24"/>
      <c r="B320" s="24"/>
      <c r="C320" s="24"/>
      <c r="D320" s="24"/>
      <c r="I320" s="34"/>
      <c r="W320" s="32"/>
      <c r="X320" s="34"/>
      <c r="Y320" s="64"/>
    </row>
    <row r="321" spans="1:25" s="22" customFormat="1" ht="18.75">
      <c r="A321" s="24"/>
      <c r="B321" s="24"/>
      <c r="C321" s="24"/>
      <c r="D321" s="24"/>
      <c r="I321" s="34"/>
      <c r="W321" s="32"/>
      <c r="X321" s="34"/>
      <c r="Y321" s="64"/>
    </row>
    <row r="322" spans="1:25" s="22" customFormat="1" ht="18.75">
      <c r="A322" s="24"/>
      <c r="B322" s="24"/>
      <c r="C322" s="24"/>
      <c r="D322" s="24"/>
      <c r="I322" s="34"/>
      <c r="W322" s="32"/>
      <c r="X322" s="34"/>
      <c r="Y322" s="64"/>
    </row>
    <row r="323" spans="1:25" s="22" customFormat="1" ht="18.75">
      <c r="A323" s="24"/>
      <c r="B323" s="24"/>
      <c r="C323" s="24"/>
      <c r="D323" s="24"/>
      <c r="I323" s="34"/>
      <c r="W323" s="32"/>
      <c r="X323" s="34"/>
      <c r="Y323" s="64"/>
    </row>
    <row r="324" spans="1:25" s="22" customFormat="1" ht="18.75">
      <c r="A324" s="24"/>
      <c r="B324" s="24"/>
      <c r="C324" s="24"/>
      <c r="D324" s="24"/>
      <c r="I324" s="34"/>
      <c r="W324" s="32"/>
      <c r="X324" s="34"/>
      <c r="Y324" s="64"/>
    </row>
    <row r="325" spans="1:25" s="22" customFormat="1" ht="18.75">
      <c r="A325" s="24"/>
      <c r="B325" s="24"/>
      <c r="C325" s="24"/>
      <c r="D325" s="24"/>
      <c r="I325" s="34"/>
      <c r="W325" s="32"/>
      <c r="X325" s="34"/>
      <c r="Y325" s="64"/>
    </row>
    <row r="326" spans="1:25" s="22" customFormat="1" ht="18.75">
      <c r="A326" s="24"/>
      <c r="B326" s="24"/>
      <c r="C326" s="24"/>
      <c r="D326" s="24"/>
      <c r="I326" s="34"/>
      <c r="W326" s="32"/>
      <c r="X326" s="34"/>
      <c r="Y326" s="64"/>
    </row>
    <row r="327" spans="1:25" s="22" customFormat="1" ht="18.75">
      <c r="A327" s="24"/>
      <c r="B327" s="24"/>
      <c r="C327" s="24"/>
      <c r="D327" s="24"/>
      <c r="I327" s="34"/>
      <c r="W327" s="32"/>
      <c r="X327" s="34"/>
      <c r="Y327" s="64"/>
    </row>
    <row r="328" spans="1:25" s="22" customFormat="1" ht="18.75">
      <c r="A328" s="24"/>
      <c r="B328" s="24"/>
      <c r="C328" s="24"/>
      <c r="D328" s="24"/>
      <c r="I328" s="34"/>
      <c r="W328" s="32"/>
      <c r="X328" s="34"/>
      <c r="Y328" s="64"/>
    </row>
    <row r="329" spans="1:25" s="22" customFormat="1" ht="18.75">
      <c r="A329" s="24"/>
      <c r="B329" s="24"/>
      <c r="C329" s="24"/>
      <c r="D329" s="24"/>
      <c r="I329" s="34"/>
      <c r="W329" s="32"/>
      <c r="X329" s="34"/>
      <c r="Y329" s="64"/>
    </row>
    <row r="330" spans="1:25" s="22" customFormat="1" ht="18.75">
      <c r="A330" s="24"/>
      <c r="B330" s="24"/>
      <c r="C330" s="24"/>
      <c r="D330" s="24"/>
      <c r="I330" s="34"/>
      <c r="W330" s="32"/>
      <c r="X330" s="34"/>
      <c r="Y330" s="64"/>
    </row>
    <row r="331" spans="1:25" s="22" customFormat="1" ht="18.75">
      <c r="A331" s="24"/>
      <c r="B331" s="24"/>
      <c r="C331" s="24"/>
      <c r="D331" s="24"/>
      <c r="I331" s="34"/>
      <c r="W331" s="32"/>
      <c r="X331" s="34"/>
      <c r="Y331" s="64"/>
    </row>
    <row r="332" spans="1:25" s="22" customFormat="1" ht="18.75">
      <c r="A332" s="24"/>
      <c r="B332" s="24"/>
      <c r="C332" s="24"/>
      <c r="D332" s="24"/>
      <c r="I332" s="34"/>
      <c r="W332" s="32"/>
      <c r="X332" s="34"/>
      <c r="Y332" s="64"/>
    </row>
    <row r="333" spans="1:25" s="22" customFormat="1" ht="18.75">
      <c r="A333" s="24"/>
      <c r="B333" s="24"/>
      <c r="C333" s="24"/>
      <c r="D333" s="24"/>
      <c r="I333" s="34"/>
      <c r="W333" s="32"/>
      <c r="X333" s="34"/>
      <c r="Y333" s="64"/>
    </row>
    <row r="334" spans="1:25" s="22" customFormat="1" ht="18.75">
      <c r="A334" s="24"/>
      <c r="B334" s="24"/>
      <c r="C334" s="24"/>
      <c r="D334" s="24"/>
      <c r="I334" s="34"/>
      <c r="W334" s="32"/>
      <c r="X334" s="34"/>
      <c r="Y334" s="64"/>
    </row>
    <row r="335" spans="1:25" s="22" customFormat="1" ht="18.75">
      <c r="A335" s="24"/>
      <c r="B335" s="24"/>
      <c r="C335" s="24"/>
      <c r="D335" s="24"/>
      <c r="I335" s="34"/>
      <c r="W335" s="32"/>
      <c r="X335" s="34"/>
      <c r="Y335" s="64"/>
    </row>
    <row r="336" spans="1:25" s="22" customFormat="1" ht="18.75">
      <c r="A336" s="24"/>
      <c r="B336" s="24"/>
      <c r="C336" s="24"/>
      <c r="D336" s="24"/>
      <c r="I336" s="34"/>
      <c r="W336" s="32"/>
      <c r="X336" s="34"/>
      <c r="Y336" s="64"/>
    </row>
    <row r="337" spans="1:25" s="22" customFormat="1" ht="18.75">
      <c r="A337" s="24"/>
      <c r="B337" s="24"/>
      <c r="C337" s="24"/>
      <c r="D337" s="24"/>
      <c r="I337" s="34"/>
      <c r="W337" s="32"/>
      <c r="X337" s="34"/>
      <c r="Y337" s="64"/>
    </row>
    <row r="338" spans="1:25" s="22" customFormat="1" ht="18.75">
      <c r="A338" s="24"/>
      <c r="B338" s="24"/>
      <c r="C338" s="24"/>
      <c r="D338" s="24"/>
      <c r="I338" s="34"/>
      <c r="W338" s="32"/>
      <c r="X338" s="34"/>
      <c r="Y338" s="64"/>
    </row>
    <row r="339" spans="1:25" s="22" customFormat="1" ht="18.75">
      <c r="A339" s="24"/>
      <c r="B339" s="24"/>
      <c r="C339" s="24"/>
      <c r="D339" s="24"/>
      <c r="I339" s="34"/>
      <c r="W339" s="32"/>
      <c r="X339" s="34"/>
      <c r="Y339" s="64"/>
    </row>
    <row r="340" spans="1:25" s="22" customFormat="1" ht="18.75">
      <c r="A340" s="24"/>
      <c r="B340" s="24"/>
      <c r="C340" s="24"/>
      <c r="D340" s="24"/>
      <c r="I340" s="34"/>
      <c r="W340" s="32"/>
      <c r="X340" s="34"/>
      <c r="Y340" s="64"/>
    </row>
    <row r="341" spans="1:25" s="22" customFormat="1" ht="18.75">
      <c r="A341" s="24"/>
      <c r="B341" s="24"/>
      <c r="C341" s="24"/>
      <c r="D341" s="24"/>
      <c r="I341" s="34"/>
      <c r="W341" s="32"/>
      <c r="X341" s="34"/>
      <c r="Y341" s="64"/>
    </row>
    <row r="342" spans="1:25" s="22" customFormat="1" ht="18.75">
      <c r="A342" s="24"/>
      <c r="B342" s="24"/>
      <c r="C342" s="24"/>
      <c r="D342" s="24"/>
      <c r="I342" s="34"/>
      <c r="W342" s="32"/>
      <c r="X342" s="34"/>
      <c r="Y342" s="64"/>
    </row>
    <row r="343" spans="1:25" s="22" customFormat="1" ht="18.75">
      <c r="A343" s="24"/>
      <c r="B343" s="24"/>
      <c r="C343" s="24"/>
      <c r="D343" s="24"/>
      <c r="I343" s="34"/>
      <c r="W343" s="32"/>
      <c r="X343" s="34"/>
      <c r="Y343" s="64"/>
    </row>
    <row r="344" spans="1:25" s="22" customFormat="1" ht="18.75">
      <c r="A344" s="24"/>
      <c r="B344" s="24"/>
      <c r="C344" s="24"/>
      <c r="D344" s="24"/>
      <c r="I344" s="34"/>
      <c r="W344" s="32"/>
      <c r="X344" s="34"/>
      <c r="Y344" s="64"/>
    </row>
    <row r="345" spans="1:25" s="22" customFormat="1" ht="18.75">
      <c r="A345" s="24"/>
      <c r="B345" s="24"/>
      <c r="C345" s="24"/>
      <c r="D345" s="24"/>
      <c r="I345" s="34"/>
      <c r="W345" s="32"/>
      <c r="X345" s="34"/>
      <c r="Y345" s="64"/>
    </row>
    <row r="346" spans="1:25" s="22" customFormat="1" ht="18.75">
      <c r="A346" s="24"/>
      <c r="B346" s="24"/>
      <c r="C346" s="24"/>
      <c r="D346" s="24"/>
      <c r="I346" s="34"/>
      <c r="W346" s="32"/>
      <c r="X346" s="34"/>
      <c r="Y346" s="64"/>
    </row>
    <row r="347" spans="1:25" s="22" customFormat="1" ht="18.75">
      <c r="A347" s="24"/>
      <c r="B347" s="24"/>
      <c r="C347" s="24"/>
      <c r="D347" s="24"/>
      <c r="I347" s="34"/>
      <c r="W347" s="32"/>
      <c r="X347" s="34"/>
      <c r="Y347" s="64"/>
    </row>
    <row r="348" spans="1:25" s="22" customFormat="1" ht="18.75">
      <c r="A348" s="24"/>
      <c r="B348" s="24"/>
      <c r="C348" s="24"/>
      <c r="D348" s="24"/>
      <c r="I348" s="34"/>
      <c r="W348" s="32"/>
      <c r="X348" s="34"/>
      <c r="Y348" s="64"/>
    </row>
    <row r="349" spans="1:25" s="22" customFormat="1" ht="18.75">
      <c r="A349" s="24"/>
      <c r="B349" s="24"/>
      <c r="C349" s="24"/>
      <c r="D349" s="24"/>
      <c r="I349" s="34"/>
      <c r="W349" s="32"/>
      <c r="X349" s="34"/>
      <c r="Y349" s="64"/>
    </row>
    <row r="350" spans="1:25" s="22" customFormat="1" ht="18.75">
      <c r="A350" s="24"/>
      <c r="B350" s="24"/>
      <c r="C350" s="24"/>
      <c r="D350" s="24"/>
      <c r="I350" s="34"/>
      <c r="W350" s="32"/>
      <c r="X350" s="34"/>
      <c r="Y350" s="64"/>
    </row>
    <row r="351" spans="1:25" s="22" customFormat="1" ht="18.75">
      <c r="A351" s="24"/>
      <c r="B351" s="24"/>
      <c r="C351" s="24"/>
      <c r="D351" s="24"/>
      <c r="I351" s="34"/>
      <c r="W351" s="32"/>
      <c r="X351" s="34"/>
      <c r="Y351" s="64"/>
    </row>
    <row r="352" spans="1:25" s="22" customFormat="1" ht="18.75">
      <c r="A352" s="24"/>
      <c r="B352" s="24"/>
      <c r="C352" s="24"/>
      <c r="D352" s="24"/>
      <c r="I352" s="34"/>
      <c r="W352" s="32"/>
      <c r="X352" s="34"/>
      <c r="Y352" s="64"/>
    </row>
    <row r="353" spans="1:25" s="22" customFormat="1" ht="18.75">
      <c r="A353" s="24"/>
      <c r="B353" s="24"/>
      <c r="C353" s="24"/>
      <c r="D353" s="24"/>
      <c r="I353" s="34"/>
      <c r="W353" s="32"/>
      <c r="X353" s="34"/>
      <c r="Y353" s="64"/>
    </row>
    <row r="354" spans="1:25" s="22" customFormat="1" ht="18.75">
      <c r="A354" s="24"/>
      <c r="B354" s="24"/>
      <c r="C354" s="24"/>
      <c r="D354" s="24"/>
      <c r="I354" s="34"/>
      <c r="W354" s="32"/>
      <c r="X354" s="34"/>
      <c r="Y354" s="64"/>
    </row>
    <row r="355" spans="1:25" s="22" customFormat="1" ht="18.75">
      <c r="A355" s="24"/>
      <c r="B355" s="24"/>
      <c r="C355" s="24"/>
      <c r="D355" s="24"/>
      <c r="I355" s="34"/>
      <c r="W355" s="32"/>
      <c r="X355" s="34"/>
      <c r="Y355" s="64"/>
    </row>
    <row r="356" spans="1:25" s="22" customFormat="1" ht="18.75">
      <c r="A356" s="24"/>
      <c r="B356" s="24"/>
      <c r="C356" s="24"/>
      <c r="D356" s="24"/>
      <c r="I356" s="34"/>
      <c r="W356" s="32"/>
      <c r="X356" s="34"/>
      <c r="Y356" s="64"/>
    </row>
    <row r="357" spans="1:25" s="22" customFormat="1" ht="18.75">
      <c r="A357" s="24"/>
      <c r="B357" s="24"/>
      <c r="C357" s="24"/>
      <c r="D357" s="24"/>
      <c r="I357" s="34"/>
      <c r="W357" s="32"/>
      <c r="X357" s="34"/>
      <c r="Y357" s="64"/>
    </row>
    <row r="358" spans="1:25" s="22" customFormat="1" ht="18.75">
      <c r="A358" s="24"/>
      <c r="B358" s="24"/>
      <c r="C358" s="24"/>
      <c r="D358" s="24"/>
      <c r="I358" s="34"/>
      <c r="W358" s="32"/>
      <c r="X358" s="34"/>
      <c r="Y358" s="64"/>
    </row>
    <row r="359" spans="1:25" s="22" customFormat="1" ht="18.75">
      <c r="A359" s="24"/>
      <c r="B359" s="24"/>
      <c r="C359" s="24"/>
      <c r="D359" s="24"/>
      <c r="I359" s="34"/>
      <c r="W359" s="32"/>
      <c r="X359" s="34"/>
      <c r="Y359" s="64"/>
    </row>
    <row r="360" spans="1:25" s="22" customFormat="1" ht="18.75">
      <c r="A360" s="24"/>
      <c r="B360" s="24"/>
      <c r="C360" s="24"/>
      <c r="D360" s="24"/>
      <c r="I360" s="34"/>
      <c r="W360" s="32"/>
      <c r="X360" s="34"/>
      <c r="Y360" s="64"/>
    </row>
    <row r="361" spans="1:25" s="22" customFormat="1" ht="18.75">
      <c r="A361" s="24"/>
      <c r="B361" s="24"/>
      <c r="C361" s="24"/>
      <c r="D361" s="24"/>
      <c r="I361" s="34"/>
      <c r="W361" s="32"/>
      <c r="X361" s="34"/>
      <c r="Y361" s="64"/>
    </row>
    <row r="362" spans="1:25" s="22" customFormat="1" ht="18.75">
      <c r="A362" s="24"/>
      <c r="B362" s="24"/>
      <c r="C362" s="24"/>
      <c r="D362" s="24"/>
      <c r="I362" s="34"/>
      <c r="W362" s="32"/>
      <c r="X362" s="34"/>
      <c r="Y362" s="64"/>
    </row>
    <row r="363" spans="1:25" s="22" customFormat="1" ht="18.75">
      <c r="A363" s="24"/>
      <c r="B363" s="24"/>
      <c r="C363" s="24"/>
      <c r="D363" s="24"/>
      <c r="I363" s="34"/>
      <c r="W363" s="32"/>
      <c r="X363" s="34"/>
      <c r="Y363" s="64"/>
    </row>
    <row r="364" spans="1:25" s="22" customFormat="1" ht="18.75">
      <c r="A364" s="24"/>
      <c r="B364" s="24"/>
      <c r="C364" s="24"/>
      <c r="D364" s="24"/>
      <c r="I364" s="34"/>
      <c r="W364" s="32"/>
      <c r="X364" s="34"/>
      <c r="Y364" s="64"/>
    </row>
    <row r="365" spans="1:25" s="22" customFormat="1" ht="18.75">
      <c r="A365" s="24"/>
      <c r="B365" s="24"/>
      <c r="C365" s="24"/>
      <c r="D365" s="24"/>
      <c r="I365" s="34"/>
      <c r="W365" s="32"/>
      <c r="X365" s="34"/>
      <c r="Y365" s="64"/>
    </row>
    <row r="366" spans="1:25" s="22" customFormat="1" ht="18.75">
      <c r="A366" s="24"/>
      <c r="B366" s="24"/>
      <c r="C366" s="24"/>
      <c r="D366" s="24"/>
      <c r="I366" s="34"/>
      <c r="W366" s="32"/>
      <c r="X366" s="34"/>
      <c r="Y366" s="64"/>
    </row>
    <row r="367" spans="1:25" s="22" customFormat="1" ht="18.75">
      <c r="A367" s="24"/>
      <c r="B367" s="24"/>
      <c r="C367" s="24"/>
      <c r="D367" s="24"/>
      <c r="I367" s="34"/>
      <c r="W367" s="32"/>
      <c r="X367" s="34"/>
      <c r="Y367" s="64"/>
    </row>
    <row r="368" spans="1:25" s="22" customFormat="1" ht="18.75">
      <c r="A368" s="24"/>
      <c r="B368" s="24"/>
      <c r="C368" s="24"/>
      <c r="D368" s="24"/>
      <c r="I368" s="34"/>
      <c r="W368" s="32"/>
      <c r="X368" s="34"/>
      <c r="Y368" s="64"/>
    </row>
    <row r="369" spans="1:25" s="22" customFormat="1" ht="18.75">
      <c r="A369" s="24"/>
      <c r="B369" s="24"/>
      <c r="C369" s="24"/>
      <c r="D369" s="24"/>
      <c r="I369" s="34"/>
      <c r="W369" s="32"/>
      <c r="X369" s="34"/>
      <c r="Y369" s="64"/>
    </row>
    <row r="370" spans="1:25" s="22" customFormat="1" ht="18.75">
      <c r="A370" s="24"/>
      <c r="B370" s="24"/>
      <c r="C370" s="24"/>
      <c r="D370" s="24"/>
      <c r="I370" s="34"/>
      <c r="W370" s="32"/>
      <c r="X370" s="34"/>
      <c r="Y370" s="64"/>
    </row>
    <row r="371" spans="1:25" s="22" customFormat="1" ht="18.75">
      <c r="A371" s="24"/>
      <c r="B371" s="24"/>
      <c r="C371" s="24"/>
      <c r="D371" s="24"/>
      <c r="I371" s="34"/>
      <c r="W371" s="32"/>
      <c r="X371" s="34"/>
      <c r="Y371" s="64"/>
    </row>
    <row r="372" spans="1:25" s="22" customFormat="1" ht="18.75">
      <c r="A372" s="24"/>
      <c r="B372" s="24"/>
      <c r="C372" s="24"/>
      <c r="D372" s="24"/>
      <c r="I372" s="34"/>
      <c r="W372" s="32"/>
      <c r="X372" s="34"/>
      <c r="Y372" s="64"/>
    </row>
    <row r="373" spans="1:25" s="22" customFormat="1" ht="18.75">
      <c r="A373" s="24"/>
      <c r="B373" s="24"/>
      <c r="C373" s="24"/>
      <c r="D373" s="24"/>
      <c r="I373" s="34"/>
      <c r="W373" s="32"/>
      <c r="X373" s="34"/>
      <c r="Y373" s="64"/>
    </row>
    <row r="374" spans="1:25" s="22" customFormat="1" ht="18.75">
      <c r="A374" s="24"/>
      <c r="B374" s="24"/>
      <c r="C374" s="24"/>
      <c r="D374" s="24"/>
      <c r="I374" s="34"/>
      <c r="W374" s="32"/>
      <c r="X374" s="34"/>
      <c r="Y374" s="64"/>
    </row>
    <row r="375" spans="1:25" s="22" customFormat="1" ht="18.75">
      <c r="A375" s="24"/>
      <c r="B375" s="24"/>
      <c r="C375" s="24"/>
      <c r="D375" s="24"/>
      <c r="I375" s="34"/>
      <c r="W375" s="32"/>
      <c r="X375" s="34"/>
      <c r="Y375" s="64"/>
    </row>
    <row r="376" spans="1:25" s="22" customFormat="1" ht="18.75">
      <c r="A376" s="24"/>
      <c r="B376" s="24"/>
      <c r="C376" s="24"/>
      <c r="D376" s="24"/>
      <c r="I376" s="34"/>
      <c r="W376" s="32"/>
      <c r="X376" s="34"/>
      <c r="Y376" s="64"/>
    </row>
    <row r="377" spans="1:25" s="22" customFormat="1" ht="18.75">
      <c r="A377" s="24"/>
      <c r="B377" s="24"/>
      <c r="C377" s="24"/>
      <c r="D377" s="24"/>
      <c r="I377" s="34"/>
      <c r="W377" s="32"/>
      <c r="X377" s="34"/>
      <c r="Y377" s="64"/>
    </row>
    <row r="378" spans="1:25" s="22" customFormat="1" ht="18.75">
      <c r="A378" s="24"/>
      <c r="B378" s="24"/>
      <c r="C378" s="24"/>
      <c r="D378" s="24"/>
      <c r="I378" s="34"/>
      <c r="W378" s="32"/>
      <c r="X378" s="34"/>
      <c r="Y378" s="64"/>
    </row>
    <row r="379" spans="1:25" s="22" customFormat="1" ht="18.75">
      <c r="A379" s="24"/>
      <c r="B379" s="24"/>
      <c r="C379" s="24"/>
      <c r="D379" s="24"/>
      <c r="I379" s="34"/>
      <c r="W379" s="32"/>
      <c r="X379" s="34"/>
      <c r="Y379" s="64"/>
    </row>
    <row r="380" spans="1:25" s="22" customFormat="1" ht="18.75">
      <c r="A380" s="24"/>
      <c r="B380" s="24"/>
      <c r="C380" s="24"/>
      <c r="D380" s="24"/>
      <c r="I380" s="34"/>
      <c r="W380" s="32"/>
      <c r="X380" s="34"/>
      <c r="Y380" s="64"/>
    </row>
    <row r="381" spans="1:25" s="22" customFormat="1" ht="18.75">
      <c r="A381" s="24"/>
      <c r="B381" s="24"/>
      <c r="C381" s="24"/>
      <c r="D381" s="24"/>
      <c r="I381" s="34"/>
      <c r="W381" s="32"/>
      <c r="X381" s="34"/>
      <c r="Y381" s="64"/>
    </row>
    <row r="382" spans="1:25" s="22" customFormat="1" ht="18.75">
      <c r="A382" s="24"/>
      <c r="B382" s="24"/>
      <c r="C382" s="24"/>
      <c r="D382" s="24"/>
      <c r="I382" s="34"/>
      <c r="W382" s="32"/>
      <c r="X382" s="34"/>
      <c r="Y382" s="64"/>
    </row>
    <row r="383" spans="1:25" s="22" customFormat="1" ht="18.75">
      <c r="A383" s="24"/>
      <c r="B383" s="24"/>
      <c r="C383" s="24"/>
      <c r="D383" s="24"/>
      <c r="I383" s="34"/>
      <c r="W383" s="32"/>
      <c r="X383" s="34"/>
      <c r="Y383" s="64"/>
    </row>
    <row r="384" spans="1:25" s="22" customFormat="1" ht="18.75">
      <c r="A384" s="24"/>
      <c r="B384" s="24"/>
      <c r="C384" s="24"/>
      <c r="D384" s="24"/>
      <c r="I384" s="34"/>
      <c r="W384" s="32"/>
      <c r="X384" s="34"/>
      <c r="Y384" s="64"/>
    </row>
    <row r="385" spans="1:25" s="22" customFormat="1" ht="18.75">
      <c r="A385" s="24"/>
      <c r="B385" s="24"/>
      <c r="C385" s="24"/>
      <c r="D385" s="24"/>
      <c r="I385" s="34"/>
      <c r="W385" s="32"/>
      <c r="X385" s="34"/>
      <c r="Y385" s="64"/>
    </row>
    <row r="386" spans="1:25" s="22" customFormat="1" ht="18.75">
      <c r="A386" s="24"/>
      <c r="B386" s="24"/>
      <c r="C386" s="24"/>
      <c r="D386" s="24"/>
      <c r="I386" s="34"/>
      <c r="W386" s="32"/>
      <c r="X386" s="34"/>
      <c r="Y386" s="64"/>
    </row>
    <row r="387" spans="1:25" s="22" customFormat="1" ht="18.75">
      <c r="A387" s="24"/>
      <c r="B387" s="24"/>
      <c r="C387" s="24"/>
      <c r="D387" s="24"/>
      <c r="I387" s="34"/>
      <c r="W387" s="32"/>
      <c r="X387" s="34"/>
      <c r="Y387" s="64"/>
    </row>
    <row r="388" spans="1:25" s="22" customFormat="1" ht="18.75">
      <c r="A388" s="24"/>
      <c r="B388" s="24"/>
      <c r="C388" s="24"/>
      <c r="D388" s="24"/>
      <c r="I388" s="34"/>
      <c r="W388" s="32"/>
      <c r="X388" s="34"/>
      <c r="Y388" s="64"/>
    </row>
    <row r="389" spans="1:25" s="22" customFormat="1" ht="18.75">
      <c r="A389" s="24"/>
      <c r="B389" s="24"/>
      <c r="C389" s="24"/>
      <c r="D389" s="24"/>
      <c r="I389" s="34"/>
      <c r="W389" s="32"/>
      <c r="X389" s="34"/>
      <c r="Y389" s="64"/>
    </row>
    <row r="390" spans="1:25" s="22" customFormat="1" ht="18.75">
      <c r="A390" s="24"/>
      <c r="B390" s="24"/>
      <c r="C390" s="24"/>
      <c r="D390" s="24"/>
      <c r="I390" s="34"/>
      <c r="W390" s="32"/>
      <c r="X390" s="34"/>
      <c r="Y390" s="64"/>
    </row>
    <row r="391" spans="1:25" s="22" customFormat="1" ht="18.75">
      <c r="A391" s="24"/>
      <c r="B391" s="24"/>
      <c r="C391" s="24"/>
      <c r="D391" s="24"/>
      <c r="I391" s="34"/>
      <c r="W391" s="32"/>
      <c r="X391" s="34"/>
      <c r="Y391" s="64"/>
    </row>
    <row r="392" spans="1:25" s="22" customFormat="1" ht="18.75">
      <c r="A392" s="24"/>
      <c r="B392" s="24"/>
      <c r="C392" s="24"/>
      <c r="D392" s="24"/>
      <c r="I392" s="34"/>
      <c r="W392" s="32"/>
      <c r="X392" s="34"/>
      <c r="Y392" s="64"/>
    </row>
    <row r="393" spans="1:25" s="22" customFormat="1" ht="18.75">
      <c r="A393" s="24"/>
      <c r="B393" s="24"/>
      <c r="C393" s="24"/>
      <c r="D393" s="24"/>
      <c r="I393" s="34"/>
      <c r="W393" s="32"/>
      <c r="X393" s="34"/>
      <c r="Y393" s="64"/>
    </row>
    <row r="394" spans="1:25" s="22" customFormat="1" ht="18.75">
      <c r="A394" s="24"/>
      <c r="B394" s="24"/>
      <c r="C394" s="24"/>
      <c r="D394" s="24"/>
      <c r="I394" s="34"/>
      <c r="W394" s="32"/>
      <c r="X394" s="34"/>
      <c r="Y394" s="64"/>
    </row>
    <row r="395" spans="1:25" s="22" customFormat="1" ht="18.75">
      <c r="A395" s="24"/>
      <c r="B395" s="24"/>
      <c r="C395" s="24"/>
      <c r="D395" s="24"/>
      <c r="I395" s="34"/>
      <c r="W395" s="32"/>
      <c r="X395" s="34"/>
      <c r="Y395" s="64"/>
    </row>
    <row r="396" spans="1:25" s="22" customFormat="1" ht="18.75">
      <c r="A396" s="24"/>
      <c r="B396" s="24"/>
      <c r="C396" s="24"/>
      <c r="D396" s="24"/>
      <c r="I396" s="34"/>
      <c r="W396" s="32"/>
      <c r="X396" s="34"/>
      <c r="Y396" s="64"/>
    </row>
    <row r="397" spans="1:25" s="22" customFormat="1" ht="18.75">
      <c r="A397" s="24"/>
      <c r="B397" s="24"/>
      <c r="C397" s="24"/>
      <c r="D397" s="24"/>
      <c r="I397" s="34"/>
      <c r="W397" s="32"/>
      <c r="X397" s="34"/>
      <c r="Y397" s="64"/>
    </row>
    <row r="398" spans="1:25" s="22" customFormat="1" ht="18.75">
      <c r="A398" s="24"/>
      <c r="B398" s="24"/>
      <c r="C398" s="24"/>
      <c r="D398" s="24"/>
      <c r="I398" s="34"/>
      <c r="W398" s="32"/>
      <c r="X398" s="34"/>
      <c r="Y398" s="64"/>
    </row>
    <row r="399" spans="1:25" s="22" customFormat="1" ht="18.75">
      <c r="A399" s="24"/>
      <c r="B399" s="24"/>
      <c r="C399" s="24"/>
      <c r="D399" s="24"/>
      <c r="I399" s="34"/>
      <c r="W399" s="32"/>
      <c r="X399" s="34"/>
      <c r="Y399" s="64"/>
    </row>
    <row r="400" spans="1:25" s="22" customFormat="1" ht="18.75">
      <c r="A400" s="24"/>
      <c r="B400" s="24"/>
      <c r="C400" s="24"/>
      <c r="D400" s="24"/>
      <c r="I400" s="34"/>
      <c r="W400" s="32"/>
      <c r="X400" s="34"/>
      <c r="Y400" s="64"/>
    </row>
    <row r="401" spans="1:25" s="22" customFormat="1" ht="18.75">
      <c r="A401" s="24"/>
      <c r="B401" s="24"/>
      <c r="C401" s="24"/>
      <c r="D401" s="24"/>
      <c r="I401" s="34"/>
      <c r="W401" s="32"/>
      <c r="X401" s="34"/>
      <c r="Y401" s="64"/>
    </row>
    <row r="402" spans="1:25" s="22" customFormat="1" ht="18.75">
      <c r="A402" s="24"/>
      <c r="B402" s="24"/>
      <c r="C402" s="24"/>
      <c r="D402" s="24"/>
      <c r="I402" s="34"/>
      <c r="W402" s="32"/>
      <c r="X402" s="34"/>
      <c r="Y402" s="64"/>
    </row>
    <row r="403" spans="1:25" s="22" customFormat="1" ht="18.75">
      <c r="A403" s="24"/>
      <c r="B403" s="24"/>
      <c r="C403" s="24"/>
      <c r="D403" s="24"/>
      <c r="I403" s="34"/>
      <c r="W403" s="32"/>
      <c r="X403" s="34"/>
      <c r="Y403" s="64"/>
    </row>
    <row r="404" spans="1:25" s="22" customFormat="1" ht="18.75">
      <c r="A404" s="24"/>
      <c r="B404" s="24"/>
      <c r="C404" s="24"/>
      <c r="D404" s="24"/>
      <c r="I404" s="34"/>
      <c r="W404" s="32"/>
      <c r="X404" s="34"/>
      <c r="Y404" s="64"/>
    </row>
    <row r="405" spans="1:25" s="22" customFormat="1" ht="18.75">
      <c r="A405" s="24"/>
      <c r="B405" s="24"/>
      <c r="C405" s="24"/>
      <c r="D405" s="24"/>
      <c r="I405" s="34"/>
      <c r="W405" s="32"/>
      <c r="X405" s="34"/>
      <c r="Y405" s="64"/>
    </row>
    <row r="406" spans="1:25" s="22" customFormat="1" ht="18.75">
      <c r="A406" s="24"/>
      <c r="B406" s="24"/>
      <c r="C406" s="24"/>
      <c r="D406" s="24"/>
      <c r="I406" s="34"/>
      <c r="W406" s="32"/>
      <c r="X406" s="34"/>
      <c r="Y406" s="64"/>
    </row>
    <row r="407" spans="1:25" s="22" customFormat="1" ht="18.75">
      <c r="A407" s="24"/>
      <c r="B407" s="24"/>
      <c r="C407" s="24"/>
      <c r="D407" s="24"/>
      <c r="I407" s="34"/>
      <c r="W407" s="32"/>
      <c r="X407" s="34"/>
      <c r="Y407" s="64"/>
    </row>
    <row r="408" spans="1:25" s="22" customFormat="1" ht="18.75">
      <c r="A408" s="24"/>
      <c r="B408" s="24"/>
      <c r="C408" s="24"/>
      <c r="D408" s="24"/>
      <c r="I408" s="34"/>
      <c r="W408" s="32"/>
      <c r="X408" s="34"/>
      <c r="Y408" s="64"/>
    </row>
    <row r="409" spans="1:25" s="22" customFormat="1" ht="18.75">
      <c r="A409" s="24"/>
      <c r="B409" s="24"/>
      <c r="C409" s="24"/>
      <c r="D409" s="24"/>
      <c r="I409" s="34"/>
      <c r="W409" s="32"/>
      <c r="X409" s="34"/>
      <c r="Y409" s="64"/>
    </row>
    <row r="410" spans="1:25" s="22" customFormat="1" ht="18.75">
      <c r="A410" s="24"/>
      <c r="B410" s="24"/>
      <c r="C410" s="24"/>
      <c r="D410" s="24"/>
      <c r="I410" s="34"/>
      <c r="W410" s="32"/>
      <c r="X410" s="34"/>
      <c r="Y410" s="64"/>
    </row>
    <row r="411" spans="1:25" s="22" customFormat="1" ht="18.75">
      <c r="A411" s="24"/>
      <c r="B411" s="24"/>
      <c r="C411" s="24"/>
      <c r="D411" s="24"/>
      <c r="I411" s="34"/>
      <c r="W411" s="32"/>
      <c r="X411" s="34"/>
      <c r="Y411" s="64"/>
    </row>
    <row r="412" spans="1:25" s="22" customFormat="1" ht="18.75">
      <c r="A412" s="24"/>
      <c r="B412" s="24"/>
      <c r="C412" s="24"/>
      <c r="D412" s="24"/>
      <c r="I412" s="34"/>
      <c r="W412" s="32"/>
      <c r="X412" s="34"/>
      <c r="Y412" s="64"/>
    </row>
    <row r="413" spans="1:25" s="22" customFormat="1" ht="18.75">
      <c r="A413" s="24"/>
      <c r="B413" s="24"/>
      <c r="C413" s="24"/>
      <c r="D413" s="24"/>
      <c r="I413" s="34"/>
      <c r="W413" s="32"/>
      <c r="X413" s="34"/>
      <c r="Y413" s="64"/>
    </row>
    <row r="414" spans="1:25" s="22" customFormat="1" ht="18.75">
      <c r="A414" s="24"/>
      <c r="B414" s="24"/>
      <c r="C414" s="24"/>
      <c r="D414" s="24"/>
      <c r="I414" s="34"/>
      <c r="W414" s="32"/>
      <c r="X414" s="34"/>
      <c r="Y414" s="64"/>
    </row>
    <row r="415" spans="1:25" s="22" customFormat="1" ht="18.75">
      <c r="A415" s="24"/>
      <c r="B415" s="24"/>
      <c r="C415" s="24"/>
      <c r="D415" s="24"/>
      <c r="I415" s="34"/>
      <c r="W415" s="32"/>
      <c r="X415" s="34"/>
      <c r="Y415" s="64"/>
    </row>
    <row r="416" spans="1:25" s="22" customFormat="1" ht="18.75">
      <c r="A416" s="24"/>
      <c r="B416" s="24"/>
      <c r="C416" s="24"/>
      <c r="D416" s="24"/>
      <c r="I416" s="34"/>
      <c r="W416" s="32"/>
      <c r="X416" s="34"/>
      <c r="Y416" s="64"/>
    </row>
    <row r="417" spans="1:25" s="22" customFormat="1" ht="18.75">
      <c r="A417" s="24"/>
      <c r="B417" s="24"/>
      <c r="C417" s="24"/>
      <c r="D417" s="24"/>
      <c r="I417" s="34"/>
      <c r="W417" s="32"/>
      <c r="X417" s="34"/>
      <c r="Y417" s="64"/>
    </row>
    <row r="418" spans="1:25" s="22" customFormat="1" ht="18.75">
      <c r="A418" s="24"/>
      <c r="B418" s="24"/>
      <c r="C418" s="24"/>
      <c r="D418" s="24"/>
      <c r="I418" s="34"/>
      <c r="W418" s="32"/>
      <c r="X418" s="34"/>
      <c r="Y418" s="64"/>
    </row>
    <row r="419" spans="1:25" s="22" customFormat="1" ht="18.75">
      <c r="A419" s="24"/>
      <c r="B419" s="24"/>
      <c r="C419" s="24"/>
      <c r="D419" s="24"/>
      <c r="I419" s="34"/>
      <c r="W419" s="32"/>
      <c r="X419" s="34"/>
      <c r="Y419" s="64"/>
    </row>
    <row r="420" spans="1:25" s="22" customFormat="1" ht="18.75">
      <c r="A420" s="24"/>
      <c r="B420" s="24"/>
      <c r="C420" s="24"/>
      <c r="D420" s="24"/>
      <c r="I420" s="34"/>
      <c r="W420" s="32"/>
      <c r="X420" s="34"/>
      <c r="Y420" s="64"/>
    </row>
    <row r="421" spans="1:25" s="22" customFormat="1" ht="18.75">
      <c r="A421" s="24"/>
      <c r="B421" s="24"/>
      <c r="C421" s="24"/>
      <c r="D421" s="24"/>
      <c r="I421" s="34"/>
      <c r="W421" s="32"/>
      <c r="X421" s="34"/>
      <c r="Y421" s="64"/>
    </row>
    <row r="422" spans="1:25" s="22" customFormat="1" ht="18.75">
      <c r="A422" s="24"/>
      <c r="B422" s="24"/>
      <c r="C422" s="24"/>
      <c r="D422" s="24"/>
      <c r="I422" s="34"/>
      <c r="W422" s="32"/>
      <c r="X422" s="34"/>
      <c r="Y422" s="64"/>
    </row>
    <row r="423" spans="1:25" s="22" customFormat="1" ht="18.75">
      <c r="A423" s="24"/>
      <c r="B423" s="24"/>
      <c r="C423" s="24"/>
      <c r="D423" s="24"/>
      <c r="I423" s="34"/>
      <c r="W423" s="32"/>
      <c r="X423" s="34"/>
      <c r="Y423" s="64"/>
    </row>
    <row r="424" spans="1:25" s="22" customFormat="1" ht="18.75">
      <c r="A424" s="24"/>
      <c r="B424" s="24"/>
      <c r="C424" s="24"/>
      <c r="D424" s="24"/>
      <c r="I424" s="34"/>
      <c r="W424" s="32"/>
      <c r="X424" s="34"/>
      <c r="Y424" s="64"/>
    </row>
    <row r="425" spans="1:25" s="22" customFormat="1" ht="18.75">
      <c r="A425" s="24"/>
      <c r="B425" s="24"/>
      <c r="C425" s="24"/>
      <c r="D425" s="24"/>
      <c r="I425" s="34"/>
      <c r="W425" s="32"/>
      <c r="X425" s="34"/>
      <c r="Y425" s="64"/>
    </row>
    <row r="426" spans="1:25" s="22" customFormat="1" ht="18.75">
      <c r="A426" s="24"/>
      <c r="B426" s="24"/>
      <c r="C426" s="24"/>
      <c r="D426" s="24"/>
      <c r="I426" s="34"/>
      <c r="W426" s="32"/>
      <c r="X426" s="34"/>
      <c r="Y426" s="64"/>
    </row>
    <row r="427" spans="1:25" s="22" customFormat="1" ht="18.75">
      <c r="A427" s="24"/>
      <c r="B427" s="24"/>
      <c r="C427" s="24"/>
      <c r="D427" s="24"/>
      <c r="I427" s="34"/>
      <c r="W427" s="32"/>
      <c r="X427" s="34"/>
      <c r="Y427" s="64"/>
    </row>
    <row r="428" spans="1:25" s="22" customFormat="1" ht="18.75">
      <c r="A428" s="24"/>
      <c r="B428" s="24"/>
      <c r="C428" s="24"/>
      <c r="D428" s="24"/>
      <c r="I428" s="34"/>
      <c r="W428" s="32"/>
      <c r="X428" s="34"/>
      <c r="Y428" s="64"/>
    </row>
    <row r="429" spans="1:25" s="22" customFormat="1" ht="18.75">
      <c r="A429" s="24"/>
      <c r="B429" s="24"/>
      <c r="C429" s="24"/>
      <c r="D429" s="24"/>
      <c r="I429" s="34"/>
      <c r="W429" s="32"/>
      <c r="X429" s="34"/>
      <c r="Y429" s="64"/>
    </row>
    <row r="430" spans="1:25" s="22" customFormat="1" ht="18.75">
      <c r="A430" s="24"/>
      <c r="B430" s="24"/>
      <c r="C430" s="24"/>
      <c r="D430" s="24"/>
      <c r="I430" s="34"/>
      <c r="W430" s="32"/>
      <c r="X430" s="34"/>
      <c r="Y430" s="64"/>
    </row>
    <row r="431" spans="1:25" s="22" customFormat="1" ht="18.75">
      <c r="A431" s="24"/>
      <c r="B431" s="24"/>
      <c r="C431" s="24"/>
      <c r="D431" s="24"/>
      <c r="I431" s="34"/>
      <c r="W431" s="32"/>
      <c r="X431" s="34"/>
      <c r="Y431" s="64"/>
    </row>
    <row r="432" spans="1:25" s="22" customFormat="1" ht="18.75">
      <c r="A432" s="24"/>
      <c r="B432" s="24"/>
      <c r="C432" s="24"/>
      <c r="D432" s="24"/>
      <c r="I432" s="34"/>
      <c r="W432" s="32"/>
      <c r="X432" s="34"/>
      <c r="Y432" s="64"/>
    </row>
    <row r="433" spans="1:25" s="22" customFormat="1" ht="18.75">
      <c r="A433" s="24"/>
      <c r="B433" s="24"/>
      <c r="C433" s="24"/>
      <c r="D433" s="24"/>
      <c r="I433" s="34"/>
      <c r="W433" s="32"/>
      <c r="X433" s="34"/>
      <c r="Y433" s="64"/>
    </row>
    <row r="434" spans="1:25" s="22" customFormat="1" ht="18.75">
      <c r="A434" s="24"/>
      <c r="B434" s="24"/>
      <c r="C434" s="24"/>
      <c r="D434" s="24"/>
      <c r="I434" s="34"/>
      <c r="W434" s="32"/>
      <c r="X434" s="34"/>
      <c r="Y434" s="64"/>
    </row>
    <row r="435" spans="1:25" s="22" customFormat="1" ht="18.75">
      <c r="A435" s="24"/>
      <c r="B435" s="24"/>
      <c r="C435" s="24"/>
      <c r="D435" s="24"/>
      <c r="I435" s="34"/>
      <c r="W435" s="32"/>
      <c r="X435" s="34"/>
      <c r="Y435" s="64"/>
    </row>
    <row r="436" spans="1:25" s="22" customFormat="1" ht="18.75">
      <c r="A436" s="24"/>
      <c r="B436" s="24"/>
      <c r="C436" s="24"/>
      <c r="D436" s="24"/>
      <c r="I436" s="34"/>
      <c r="W436" s="32"/>
      <c r="X436" s="34"/>
      <c r="Y436" s="64"/>
    </row>
    <row r="437" spans="1:25" s="22" customFormat="1" ht="18.75">
      <c r="A437" s="24"/>
      <c r="B437" s="24"/>
      <c r="C437" s="24"/>
      <c r="D437" s="24"/>
      <c r="I437" s="34"/>
      <c r="W437" s="32"/>
      <c r="X437" s="34"/>
      <c r="Y437" s="64"/>
    </row>
    <row r="438" spans="1:25" s="22" customFormat="1" ht="18.75">
      <c r="A438" s="24"/>
      <c r="B438" s="24"/>
      <c r="C438" s="24"/>
      <c r="D438" s="24"/>
      <c r="I438" s="34"/>
      <c r="W438" s="32"/>
      <c r="X438" s="34"/>
      <c r="Y438" s="64"/>
    </row>
    <row r="439" spans="1:25" s="22" customFormat="1" ht="18.75">
      <c r="A439" s="24"/>
      <c r="B439" s="24"/>
      <c r="C439" s="24"/>
      <c r="D439" s="24"/>
      <c r="I439" s="34"/>
      <c r="W439" s="32"/>
      <c r="X439" s="34"/>
      <c r="Y439" s="64"/>
    </row>
    <row r="440" spans="1:25" s="22" customFormat="1" ht="18.75">
      <c r="A440" s="24"/>
      <c r="B440" s="24"/>
      <c r="C440" s="24"/>
      <c r="D440" s="24"/>
      <c r="I440" s="34"/>
      <c r="W440" s="32"/>
      <c r="X440" s="34"/>
      <c r="Y440" s="64"/>
    </row>
    <row r="441" spans="1:25" s="22" customFormat="1" ht="18.75">
      <c r="A441" s="24"/>
      <c r="B441" s="24"/>
      <c r="C441" s="24"/>
      <c r="D441" s="24"/>
      <c r="I441" s="34"/>
      <c r="W441" s="32"/>
      <c r="X441" s="34"/>
      <c r="Y441" s="64"/>
    </row>
    <row r="442" spans="1:25" s="22" customFormat="1" ht="18.75">
      <c r="A442" s="24"/>
      <c r="B442" s="24"/>
      <c r="C442" s="24"/>
      <c r="D442" s="24"/>
      <c r="I442" s="34"/>
      <c r="W442" s="32"/>
      <c r="X442" s="34"/>
      <c r="Y442" s="64"/>
    </row>
    <row r="443" spans="1:25" s="22" customFormat="1" ht="18.75">
      <c r="A443" s="24"/>
      <c r="B443" s="24"/>
      <c r="C443" s="24"/>
      <c r="D443" s="24"/>
      <c r="I443" s="34"/>
      <c r="W443" s="32"/>
      <c r="X443" s="34"/>
      <c r="Y443" s="64"/>
    </row>
    <row r="444" spans="1:25" s="22" customFormat="1" ht="18.75">
      <c r="A444" s="24"/>
      <c r="B444" s="24"/>
      <c r="C444" s="24"/>
      <c r="D444" s="24"/>
      <c r="I444" s="34"/>
      <c r="W444" s="32"/>
      <c r="X444" s="34"/>
      <c r="Y444" s="64"/>
    </row>
    <row r="445" spans="1:25" s="22" customFormat="1" ht="18.75">
      <c r="A445" s="24"/>
      <c r="B445" s="24"/>
      <c r="C445" s="24"/>
      <c r="D445" s="24"/>
      <c r="I445" s="34"/>
      <c r="W445" s="32"/>
      <c r="X445" s="34"/>
      <c r="Y445" s="64"/>
    </row>
    <row r="446" spans="1:25" s="22" customFormat="1" ht="18.75">
      <c r="A446" s="24"/>
      <c r="B446" s="24"/>
      <c r="C446" s="24"/>
      <c r="D446" s="24"/>
      <c r="I446" s="34"/>
      <c r="W446" s="32"/>
      <c r="X446" s="34"/>
      <c r="Y446" s="64"/>
    </row>
    <row r="447" spans="1:25" s="22" customFormat="1" ht="18.75">
      <c r="A447" s="24"/>
      <c r="B447" s="24"/>
      <c r="C447" s="24"/>
      <c r="D447" s="24"/>
      <c r="I447" s="34"/>
      <c r="W447" s="32"/>
      <c r="X447" s="34"/>
      <c r="Y447" s="64"/>
    </row>
    <row r="448" spans="1:25" s="22" customFormat="1" ht="18.75">
      <c r="A448" s="24"/>
      <c r="B448" s="24"/>
      <c r="C448" s="24"/>
      <c r="D448" s="24"/>
      <c r="I448" s="34"/>
      <c r="W448" s="32"/>
      <c r="X448" s="34"/>
      <c r="Y448" s="64"/>
    </row>
    <row r="449" spans="1:25" s="22" customFormat="1" ht="18.75">
      <c r="A449" s="24"/>
      <c r="B449" s="24"/>
      <c r="C449" s="24"/>
      <c r="D449" s="24"/>
      <c r="I449" s="34"/>
      <c r="W449" s="32"/>
      <c r="X449" s="34"/>
      <c r="Y449" s="64"/>
    </row>
    <row r="450" spans="1:25" s="22" customFormat="1" ht="18.75">
      <c r="A450" s="24"/>
      <c r="B450" s="24"/>
      <c r="C450" s="24"/>
      <c r="D450" s="24"/>
      <c r="I450" s="34"/>
      <c r="W450" s="32"/>
      <c r="X450" s="34"/>
      <c r="Y450" s="64"/>
    </row>
    <row r="451" spans="1:25" s="22" customFormat="1" ht="18.75">
      <c r="A451" s="24"/>
      <c r="B451" s="24"/>
      <c r="C451" s="24"/>
      <c r="D451" s="24"/>
      <c r="I451" s="34"/>
      <c r="W451" s="32"/>
      <c r="X451" s="34"/>
      <c r="Y451" s="64"/>
    </row>
    <row r="452" spans="1:25" s="22" customFormat="1" ht="18.75">
      <c r="A452" s="24"/>
      <c r="B452" s="24"/>
      <c r="C452" s="24"/>
      <c r="D452" s="24"/>
      <c r="I452" s="34"/>
      <c r="W452" s="32"/>
      <c r="X452" s="34"/>
      <c r="Y452" s="64"/>
    </row>
    <row r="453" spans="1:25" s="22" customFormat="1" ht="18.75">
      <c r="A453" s="24"/>
      <c r="B453" s="24"/>
      <c r="C453" s="24"/>
      <c r="D453" s="24"/>
      <c r="I453" s="34"/>
      <c r="W453" s="32"/>
      <c r="X453" s="34"/>
      <c r="Y453" s="64"/>
    </row>
    <row r="454" spans="1:25" s="22" customFormat="1" ht="18.75">
      <c r="A454" s="24"/>
      <c r="B454" s="24"/>
      <c r="C454" s="24"/>
      <c r="D454" s="24"/>
      <c r="I454" s="34"/>
      <c r="W454" s="32"/>
      <c r="X454" s="34"/>
      <c r="Y454" s="64"/>
    </row>
    <row r="455" spans="1:25" s="22" customFormat="1" ht="18.75">
      <c r="A455" s="24"/>
      <c r="B455" s="24"/>
      <c r="C455" s="24"/>
      <c r="D455" s="24"/>
      <c r="I455" s="34"/>
      <c r="W455" s="32"/>
      <c r="X455" s="34"/>
      <c r="Y455" s="64"/>
    </row>
    <row r="456" spans="1:25" s="22" customFormat="1" ht="18.75">
      <c r="A456" s="24"/>
      <c r="B456" s="24"/>
      <c r="C456" s="24"/>
      <c r="D456" s="24"/>
      <c r="I456" s="34"/>
      <c r="W456" s="32"/>
      <c r="X456" s="34"/>
      <c r="Y456" s="64"/>
    </row>
    <row r="457" spans="1:25" s="22" customFormat="1" ht="18.75">
      <c r="A457" s="24"/>
      <c r="B457" s="24"/>
      <c r="C457" s="24"/>
      <c r="D457" s="24"/>
      <c r="I457" s="34"/>
      <c r="W457" s="32"/>
      <c r="X457" s="34"/>
      <c r="Y457" s="64"/>
    </row>
    <row r="458" spans="1:25" s="22" customFormat="1" ht="18.75">
      <c r="A458" s="24"/>
      <c r="B458" s="24"/>
      <c r="C458" s="24"/>
      <c r="D458" s="24"/>
      <c r="I458" s="34"/>
      <c r="W458" s="32"/>
      <c r="X458" s="34"/>
      <c r="Y458" s="64"/>
    </row>
    <row r="459" spans="1:25" s="22" customFormat="1" ht="18.75">
      <c r="A459" s="24"/>
      <c r="B459" s="24"/>
      <c r="C459" s="24"/>
      <c r="D459" s="24"/>
      <c r="I459" s="34"/>
      <c r="W459" s="32"/>
      <c r="X459" s="34"/>
      <c r="Y459" s="64"/>
    </row>
    <row r="460" spans="1:25" s="22" customFormat="1" ht="18.75">
      <c r="A460" s="24"/>
      <c r="B460" s="24"/>
      <c r="C460" s="24"/>
      <c r="D460" s="24"/>
      <c r="I460" s="34"/>
      <c r="W460" s="32"/>
      <c r="X460" s="34"/>
      <c r="Y460" s="64"/>
    </row>
    <row r="461" spans="1:25" s="22" customFormat="1" ht="18.75">
      <c r="A461" s="24"/>
      <c r="B461" s="24"/>
      <c r="C461" s="24"/>
      <c r="D461" s="24"/>
      <c r="I461" s="34"/>
      <c r="W461" s="32"/>
      <c r="X461" s="34"/>
      <c r="Y461" s="64"/>
    </row>
    <row r="462" spans="1:25" s="22" customFormat="1" ht="18.75">
      <c r="A462" s="24"/>
      <c r="B462" s="24"/>
      <c r="C462" s="24"/>
      <c r="D462" s="24"/>
      <c r="I462" s="34"/>
      <c r="W462" s="32"/>
      <c r="X462" s="34"/>
      <c r="Y462" s="64"/>
    </row>
    <row r="463" spans="1:25" s="22" customFormat="1" ht="18.75">
      <c r="A463" s="24"/>
      <c r="B463" s="24"/>
      <c r="C463" s="24"/>
      <c r="D463" s="24"/>
      <c r="I463" s="34"/>
      <c r="W463" s="32"/>
      <c r="X463" s="34"/>
      <c r="Y463" s="64"/>
    </row>
    <row r="464" spans="1:25" s="22" customFormat="1" ht="18.75">
      <c r="A464" s="24"/>
      <c r="B464" s="24"/>
      <c r="C464" s="24"/>
      <c r="D464" s="24"/>
      <c r="I464" s="34"/>
      <c r="W464" s="32"/>
      <c r="X464" s="34"/>
      <c r="Y464" s="64"/>
    </row>
    <row r="465" spans="1:25" s="22" customFormat="1" ht="18.75">
      <c r="A465" s="24"/>
      <c r="B465" s="24"/>
      <c r="C465" s="24"/>
      <c r="D465" s="24"/>
      <c r="I465" s="34"/>
      <c r="W465" s="32"/>
      <c r="X465" s="34"/>
      <c r="Y465" s="64"/>
    </row>
    <row r="466" spans="1:25" s="22" customFormat="1" ht="18.75">
      <c r="A466" s="24"/>
      <c r="B466" s="24"/>
      <c r="C466" s="24"/>
      <c r="D466" s="24"/>
      <c r="I466" s="34"/>
      <c r="W466" s="32"/>
      <c r="X466" s="34"/>
      <c r="Y466" s="64"/>
    </row>
    <row r="467" spans="1:25" s="22" customFormat="1" ht="18.75">
      <c r="A467" s="24"/>
      <c r="B467" s="24"/>
      <c r="C467" s="24"/>
      <c r="D467" s="24"/>
      <c r="I467" s="34"/>
      <c r="W467" s="32"/>
      <c r="X467" s="34"/>
      <c r="Y467" s="64"/>
    </row>
    <row r="468" spans="1:25" s="22" customFormat="1" ht="18.75">
      <c r="A468" s="24"/>
      <c r="B468" s="24"/>
      <c r="C468" s="24"/>
      <c r="D468" s="24"/>
      <c r="I468" s="34"/>
      <c r="W468" s="32"/>
      <c r="X468" s="34"/>
      <c r="Y468" s="64"/>
    </row>
    <row r="469" spans="1:25" s="22" customFormat="1" ht="18.75">
      <c r="A469" s="24"/>
      <c r="B469" s="24"/>
      <c r="C469" s="24"/>
      <c r="D469" s="24"/>
      <c r="I469" s="34"/>
      <c r="W469" s="32"/>
      <c r="X469" s="34"/>
      <c r="Y469" s="64"/>
    </row>
    <row r="470" spans="1:25" s="22" customFormat="1" ht="18.75">
      <c r="A470" s="24"/>
      <c r="B470" s="24"/>
      <c r="C470" s="24"/>
      <c r="D470" s="24"/>
      <c r="I470" s="34"/>
      <c r="W470" s="32"/>
      <c r="X470" s="34"/>
      <c r="Y470" s="64"/>
    </row>
    <row r="471" spans="1:25" s="22" customFormat="1" ht="18.75">
      <c r="A471" s="24"/>
      <c r="B471" s="24"/>
      <c r="C471" s="24"/>
      <c r="D471" s="24"/>
      <c r="I471" s="34"/>
      <c r="W471" s="32"/>
      <c r="X471" s="34"/>
      <c r="Y471" s="64"/>
    </row>
    <row r="472" spans="1:25" s="22" customFormat="1" ht="18.75">
      <c r="A472" s="24"/>
      <c r="B472" s="24"/>
      <c r="C472" s="24"/>
      <c r="D472" s="24"/>
      <c r="I472" s="34"/>
      <c r="W472" s="32"/>
      <c r="X472" s="34"/>
      <c r="Y472" s="64"/>
    </row>
    <row r="473" spans="1:25" s="22" customFormat="1" ht="18.75">
      <c r="A473" s="24"/>
      <c r="B473" s="24"/>
      <c r="C473" s="24"/>
      <c r="D473" s="24"/>
      <c r="I473" s="34"/>
      <c r="W473" s="32"/>
      <c r="X473" s="34"/>
      <c r="Y473" s="64"/>
    </row>
    <row r="474" spans="1:25" s="22" customFormat="1" ht="18.75">
      <c r="A474" s="24"/>
      <c r="B474" s="24"/>
      <c r="C474" s="24"/>
      <c r="D474" s="24"/>
      <c r="I474" s="34"/>
      <c r="W474" s="32"/>
      <c r="X474" s="34"/>
      <c r="Y474" s="64"/>
    </row>
    <row r="475" spans="1:25" s="22" customFormat="1" ht="18.75">
      <c r="A475" s="24"/>
      <c r="B475" s="24"/>
      <c r="C475" s="24"/>
      <c r="D475" s="24"/>
      <c r="I475" s="34"/>
      <c r="W475" s="32"/>
      <c r="X475" s="34"/>
      <c r="Y475" s="64"/>
    </row>
    <row r="476" spans="1:25" s="22" customFormat="1" ht="18.75">
      <c r="A476" s="24"/>
      <c r="B476" s="24"/>
      <c r="C476" s="24"/>
      <c r="D476" s="24"/>
      <c r="I476" s="34"/>
      <c r="W476" s="32"/>
      <c r="X476" s="34"/>
      <c r="Y476" s="64"/>
    </row>
    <row r="477" spans="1:25" s="22" customFormat="1" ht="18.75">
      <c r="A477" s="24"/>
      <c r="B477" s="24"/>
      <c r="C477" s="24"/>
      <c r="D477" s="24"/>
      <c r="I477" s="34"/>
      <c r="W477" s="32"/>
      <c r="X477" s="34"/>
      <c r="Y477" s="64"/>
    </row>
    <row r="478" spans="1:25" s="22" customFormat="1" ht="18.75">
      <c r="A478" s="24"/>
      <c r="B478" s="24"/>
      <c r="C478" s="24"/>
      <c r="D478" s="24"/>
      <c r="I478" s="34"/>
      <c r="W478" s="32"/>
      <c r="X478" s="34"/>
      <c r="Y478" s="64"/>
    </row>
    <row r="479" spans="1:25" s="22" customFormat="1" ht="18.75">
      <c r="A479" s="24"/>
      <c r="B479" s="24"/>
      <c r="C479" s="24"/>
      <c r="D479" s="24"/>
      <c r="I479" s="34"/>
      <c r="W479" s="32"/>
      <c r="X479" s="34"/>
      <c r="Y479" s="64"/>
    </row>
    <row r="480" spans="1:25" s="22" customFormat="1" ht="18.75">
      <c r="A480" s="24"/>
      <c r="B480" s="24"/>
      <c r="C480" s="24"/>
      <c r="D480" s="24"/>
      <c r="I480" s="34"/>
      <c r="W480" s="32"/>
      <c r="X480" s="34"/>
      <c r="Y480" s="64"/>
    </row>
    <row r="481" spans="1:25" s="22" customFormat="1" ht="18.75">
      <c r="A481" s="24"/>
      <c r="B481" s="24"/>
      <c r="C481" s="24"/>
      <c r="D481" s="24"/>
      <c r="I481" s="34"/>
      <c r="W481" s="32"/>
      <c r="X481" s="34"/>
      <c r="Y481" s="64"/>
    </row>
    <row r="482" spans="1:25" s="22" customFormat="1" ht="18.75">
      <c r="A482" s="24"/>
      <c r="B482" s="24"/>
      <c r="C482" s="24"/>
      <c r="D482" s="24"/>
      <c r="I482" s="34"/>
      <c r="W482" s="32"/>
      <c r="X482" s="34"/>
      <c r="Y482" s="64"/>
    </row>
    <row r="483" spans="1:25" s="22" customFormat="1" ht="18.75">
      <c r="A483" s="24"/>
      <c r="B483" s="24"/>
      <c r="C483" s="24"/>
      <c r="D483" s="24"/>
      <c r="I483" s="34"/>
      <c r="W483" s="32"/>
      <c r="X483" s="34"/>
      <c r="Y483" s="64"/>
    </row>
    <row r="484" spans="1:25" s="22" customFormat="1" ht="18.75">
      <c r="A484" s="24"/>
      <c r="B484" s="24"/>
      <c r="C484" s="24"/>
      <c r="D484" s="24"/>
      <c r="I484" s="34"/>
      <c r="W484" s="32"/>
      <c r="X484" s="34"/>
      <c r="Y484" s="64"/>
    </row>
    <row r="485" spans="1:25" s="22" customFormat="1" ht="18.75">
      <c r="A485" s="24"/>
      <c r="B485" s="24"/>
      <c r="C485" s="24"/>
      <c r="D485" s="24"/>
      <c r="I485" s="34"/>
      <c r="W485" s="32"/>
      <c r="X485" s="34"/>
      <c r="Y485" s="64"/>
    </row>
    <row r="486" spans="1:25" s="22" customFormat="1" ht="18.75">
      <c r="A486" s="24"/>
      <c r="B486" s="24"/>
      <c r="C486" s="24"/>
      <c r="D486" s="24"/>
      <c r="I486" s="34"/>
      <c r="W486" s="32"/>
      <c r="X486" s="34"/>
      <c r="Y486" s="64"/>
    </row>
    <row r="487" spans="1:25" s="22" customFormat="1" ht="18.75">
      <c r="A487" s="24"/>
      <c r="B487" s="24"/>
      <c r="C487" s="24"/>
      <c r="D487" s="24"/>
      <c r="I487" s="34"/>
      <c r="W487" s="32"/>
      <c r="X487" s="34"/>
      <c r="Y487" s="64"/>
    </row>
    <row r="488" spans="1:25" s="22" customFormat="1" ht="18.75">
      <c r="A488" s="24"/>
      <c r="B488" s="24"/>
      <c r="C488" s="24"/>
      <c r="D488" s="24"/>
      <c r="I488" s="34"/>
      <c r="W488" s="32"/>
      <c r="X488" s="34"/>
      <c r="Y488" s="64"/>
    </row>
    <row r="489" spans="1:25" s="22" customFormat="1" ht="18.75">
      <c r="A489" s="24"/>
      <c r="B489" s="24"/>
      <c r="C489" s="24"/>
      <c r="D489" s="24"/>
      <c r="I489" s="34"/>
      <c r="W489" s="32"/>
      <c r="X489" s="34"/>
      <c r="Y489" s="64"/>
    </row>
    <row r="490" spans="1:25" s="22" customFormat="1" ht="18.75">
      <c r="A490" s="24"/>
      <c r="B490" s="24"/>
      <c r="C490" s="24"/>
      <c r="D490" s="24"/>
      <c r="I490" s="34"/>
      <c r="W490" s="32"/>
      <c r="X490" s="34"/>
      <c r="Y490" s="64"/>
    </row>
    <row r="491" spans="1:25" s="22" customFormat="1" ht="18.75">
      <c r="A491" s="24"/>
      <c r="B491" s="24"/>
      <c r="C491" s="24"/>
      <c r="D491" s="24"/>
      <c r="I491" s="34"/>
      <c r="W491" s="32"/>
      <c r="X491" s="34"/>
      <c r="Y491" s="64"/>
    </row>
    <row r="492" spans="1:25" s="22" customFormat="1" ht="18.75">
      <c r="A492" s="24"/>
      <c r="B492" s="24"/>
      <c r="C492" s="24"/>
      <c r="D492" s="24"/>
      <c r="I492" s="34"/>
      <c r="W492" s="32"/>
      <c r="X492" s="34"/>
      <c r="Y492" s="64"/>
    </row>
    <row r="493" spans="1:25" s="22" customFormat="1" ht="18.75">
      <c r="A493" s="24"/>
      <c r="B493" s="24"/>
      <c r="C493" s="24"/>
      <c r="D493" s="24"/>
      <c r="I493" s="34"/>
      <c r="W493" s="32"/>
      <c r="X493" s="34"/>
      <c r="Y493" s="64"/>
    </row>
    <row r="494" spans="1:25" s="22" customFormat="1" ht="18.75">
      <c r="A494" s="24"/>
      <c r="B494" s="24"/>
      <c r="C494" s="24"/>
      <c r="D494" s="24"/>
      <c r="I494" s="34"/>
      <c r="W494" s="32"/>
      <c r="X494" s="34"/>
      <c r="Y494" s="64"/>
    </row>
    <row r="495" spans="1:25" s="22" customFormat="1" ht="18.75">
      <c r="A495" s="24"/>
      <c r="B495" s="24"/>
      <c r="C495" s="24"/>
      <c r="D495" s="24"/>
      <c r="I495" s="34"/>
      <c r="W495" s="32"/>
      <c r="X495" s="34"/>
      <c r="Y495" s="64"/>
    </row>
    <row r="496" spans="1:25" s="22" customFormat="1" ht="18.75">
      <c r="A496" s="24"/>
      <c r="B496" s="24"/>
      <c r="C496" s="24"/>
      <c r="D496" s="24"/>
      <c r="I496" s="34"/>
      <c r="W496" s="32"/>
      <c r="X496" s="34"/>
      <c r="Y496" s="64"/>
    </row>
    <row r="497" spans="1:25" s="22" customFormat="1" ht="18.75">
      <c r="A497" s="24"/>
      <c r="B497" s="24"/>
      <c r="C497" s="24"/>
      <c r="D497" s="24"/>
      <c r="I497" s="34"/>
      <c r="W497" s="32"/>
      <c r="X497" s="34"/>
      <c r="Y497" s="64"/>
    </row>
    <row r="498" spans="1:25" s="22" customFormat="1" ht="18.75">
      <c r="A498" s="24"/>
      <c r="B498" s="24"/>
      <c r="C498" s="24"/>
      <c r="D498" s="24"/>
      <c r="I498" s="34"/>
      <c r="W498" s="32"/>
      <c r="X498" s="34"/>
      <c r="Y498" s="64"/>
    </row>
    <row r="499" spans="1:25" s="22" customFormat="1" ht="18.75">
      <c r="A499" s="24"/>
      <c r="B499" s="24"/>
      <c r="C499" s="24"/>
      <c r="D499" s="24"/>
      <c r="I499" s="34"/>
      <c r="W499" s="32"/>
      <c r="X499" s="34"/>
      <c r="Y499" s="64"/>
    </row>
    <row r="500" spans="1:25" s="22" customFormat="1" ht="18.75">
      <c r="A500" s="24"/>
      <c r="B500" s="24"/>
      <c r="C500" s="24"/>
      <c r="D500" s="24"/>
      <c r="I500" s="34"/>
      <c r="W500" s="32"/>
      <c r="X500" s="34"/>
      <c r="Y500" s="64"/>
    </row>
    <row r="501" spans="1:25" s="22" customFormat="1" ht="18.75">
      <c r="A501" s="24"/>
      <c r="B501" s="24"/>
      <c r="C501" s="24"/>
      <c r="D501" s="24"/>
      <c r="I501" s="34"/>
      <c r="W501" s="32"/>
      <c r="X501" s="34"/>
      <c r="Y501" s="64"/>
    </row>
    <row r="502" spans="1:25" s="22" customFormat="1" ht="18.75">
      <c r="A502" s="24"/>
      <c r="B502" s="24"/>
      <c r="C502" s="24"/>
      <c r="D502" s="24"/>
      <c r="I502" s="34"/>
      <c r="W502" s="32"/>
      <c r="X502" s="34"/>
      <c r="Y502" s="64"/>
    </row>
    <row r="503" spans="1:25" s="22" customFormat="1" ht="18.75">
      <c r="A503" s="24"/>
      <c r="B503" s="24"/>
      <c r="C503" s="24"/>
      <c r="D503" s="24"/>
      <c r="I503" s="34"/>
      <c r="W503" s="32"/>
      <c r="X503" s="34"/>
      <c r="Y503" s="64"/>
    </row>
    <row r="504" spans="1:25" s="22" customFormat="1" ht="18.75">
      <c r="A504" s="24"/>
      <c r="B504" s="24"/>
      <c r="C504" s="24"/>
      <c r="D504" s="24"/>
      <c r="I504" s="34"/>
      <c r="W504" s="32"/>
      <c r="X504" s="34"/>
      <c r="Y504" s="64"/>
    </row>
    <row r="505" spans="1:25" s="22" customFormat="1" ht="18.75">
      <c r="A505" s="24"/>
      <c r="B505" s="24"/>
      <c r="C505" s="24"/>
      <c r="D505" s="24"/>
      <c r="I505" s="34"/>
      <c r="W505" s="32"/>
      <c r="X505" s="34"/>
      <c r="Y505" s="64"/>
    </row>
    <row r="506" spans="1:25" s="22" customFormat="1" ht="18.75">
      <c r="A506" s="24"/>
      <c r="B506" s="24"/>
      <c r="C506" s="24"/>
      <c r="D506" s="24"/>
      <c r="I506" s="34"/>
      <c r="W506" s="32"/>
      <c r="X506" s="34"/>
      <c r="Y506" s="64"/>
    </row>
    <row r="507" spans="1:25" s="22" customFormat="1" ht="18.75">
      <c r="A507" s="24"/>
      <c r="B507" s="24"/>
      <c r="C507" s="24"/>
      <c r="D507" s="24"/>
      <c r="I507" s="34"/>
      <c r="W507" s="32"/>
      <c r="X507" s="34"/>
      <c r="Y507" s="64"/>
    </row>
    <row r="508" spans="1:25" s="22" customFormat="1" ht="18.75">
      <c r="A508" s="24"/>
      <c r="B508" s="24"/>
      <c r="C508" s="24"/>
      <c r="D508" s="24"/>
      <c r="I508" s="34"/>
      <c r="W508" s="32"/>
      <c r="X508" s="34"/>
      <c r="Y508" s="64"/>
    </row>
    <row r="509" spans="1:25" s="22" customFormat="1" ht="18.75">
      <c r="A509" s="24"/>
      <c r="B509" s="24"/>
      <c r="C509" s="24"/>
      <c r="D509" s="24"/>
      <c r="I509" s="34"/>
      <c r="W509" s="32"/>
      <c r="X509" s="34"/>
      <c r="Y509" s="64"/>
    </row>
    <row r="510" spans="1:25" s="22" customFormat="1" ht="18.75">
      <c r="A510" s="24"/>
      <c r="B510" s="24"/>
      <c r="C510" s="24"/>
      <c r="D510" s="24"/>
      <c r="I510" s="34"/>
      <c r="W510" s="32"/>
      <c r="X510" s="34"/>
      <c r="Y510" s="64"/>
    </row>
    <row r="511" spans="1:25" s="22" customFormat="1" ht="18.75">
      <c r="A511" s="24"/>
      <c r="B511" s="24"/>
      <c r="C511" s="24"/>
      <c r="D511" s="24"/>
      <c r="I511" s="34"/>
      <c r="W511" s="32"/>
      <c r="X511" s="34"/>
      <c r="Y511" s="64"/>
    </row>
    <row r="512" spans="1:25" s="22" customFormat="1" ht="18.75">
      <c r="A512" s="24"/>
      <c r="B512" s="24"/>
      <c r="C512" s="24"/>
      <c r="D512" s="24"/>
      <c r="I512" s="34"/>
      <c r="W512" s="32"/>
      <c r="X512" s="34"/>
      <c r="Y512" s="64"/>
    </row>
    <row r="513" spans="1:25" s="22" customFormat="1" ht="18.75">
      <c r="A513" s="24"/>
      <c r="B513" s="24"/>
      <c r="C513" s="24"/>
      <c r="D513" s="24"/>
      <c r="I513" s="34"/>
      <c r="W513" s="32"/>
      <c r="X513" s="34"/>
      <c r="Y513" s="64"/>
    </row>
    <row r="514" spans="1:25" s="22" customFormat="1" ht="18.75">
      <c r="A514" s="24"/>
      <c r="B514" s="24"/>
      <c r="C514" s="24"/>
      <c r="D514" s="24"/>
      <c r="I514" s="34"/>
      <c r="W514" s="32"/>
      <c r="X514" s="34"/>
      <c r="Y514" s="64"/>
    </row>
    <row r="515" spans="1:25" s="22" customFormat="1" ht="18.75">
      <c r="A515" s="24"/>
      <c r="B515" s="24"/>
      <c r="C515" s="24"/>
      <c r="D515" s="24"/>
      <c r="I515" s="34"/>
      <c r="W515" s="32"/>
      <c r="X515" s="34"/>
      <c r="Y515" s="64"/>
    </row>
    <row r="516" spans="1:25" s="22" customFormat="1" ht="18.75">
      <c r="A516" s="24"/>
      <c r="B516" s="24"/>
      <c r="C516" s="24"/>
      <c r="D516" s="24"/>
      <c r="I516" s="34"/>
      <c r="W516" s="32"/>
      <c r="X516" s="34"/>
      <c r="Y516" s="64"/>
    </row>
    <row r="517" spans="1:25" s="22" customFormat="1" ht="18.75">
      <c r="A517" s="24"/>
      <c r="B517" s="24"/>
      <c r="C517" s="24"/>
      <c r="D517" s="24"/>
      <c r="I517" s="34"/>
      <c r="W517" s="32"/>
      <c r="X517" s="34"/>
      <c r="Y517" s="64"/>
    </row>
    <row r="518" spans="1:25" s="22" customFormat="1" ht="18.75">
      <c r="A518" s="24"/>
      <c r="B518" s="24"/>
      <c r="C518" s="24"/>
      <c r="D518" s="24"/>
      <c r="I518" s="34"/>
      <c r="W518" s="32"/>
      <c r="X518" s="34"/>
      <c r="Y518" s="64"/>
    </row>
    <row r="519" spans="1:25" s="22" customFormat="1" ht="18.75">
      <c r="A519" s="24"/>
      <c r="B519" s="24"/>
      <c r="C519" s="24"/>
      <c r="D519" s="24"/>
      <c r="I519" s="34"/>
      <c r="W519" s="32"/>
      <c r="X519" s="34"/>
      <c r="Y519" s="64"/>
    </row>
    <row r="520" spans="1:25" s="22" customFormat="1" ht="18.75">
      <c r="A520" s="24"/>
      <c r="B520" s="24"/>
      <c r="C520" s="24"/>
      <c r="D520" s="24"/>
      <c r="I520" s="34"/>
      <c r="W520" s="32"/>
      <c r="X520" s="34"/>
      <c r="Y520" s="64"/>
    </row>
    <row r="521" spans="1:25" s="22" customFormat="1" ht="18.75">
      <c r="A521" s="24"/>
      <c r="B521" s="24"/>
      <c r="C521" s="24"/>
      <c r="D521" s="24"/>
      <c r="I521" s="34"/>
      <c r="W521" s="32"/>
      <c r="X521" s="34"/>
      <c r="Y521" s="64"/>
    </row>
    <row r="522" spans="1:25" s="22" customFormat="1" ht="18.75">
      <c r="A522" s="24"/>
      <c r="B522" s="24"/>
      <c r="C522" s="24"/>
      <c r="D522" s="24"/>
      <c r="I522" s="34"/>
      <c r="W522" s="32"/>
      <c r="X522" s="34"/>
      <c r="Y522" s="64"/>
    </row>
    <row r="523" spans="1:25" s="22" customFormat="1" ht="18.75">
      <c r="A523" s="24"/>
      <c r="B523" s="24"/>
      <c r="C523" s="24"/>
      <c r="D523" s="24"/>
      <c r="I523" s="34"/>
      <c r="W523" s="32"/>
      <c r="X523" s="34"/>
      <c r="Y523" s="64"/>
    </row>
    <row r="524" spans="1:25" s="22" customFormat="1" ht="18.75">
      <c r="A524" s="24"/>
      <c r="B524" s="24"/>
      <c r="C524" s="24"/>
      <c r="D524" s="24"/>
      <c r="I524" s="34"/>
      <c r="W524" s="32"/>
      <c r="X524" s="34"/>
      <c r="Y524" s="64"/>
    </row>
    <row r="525" spans="1:25" s="22" customFormat="1" ht="18.75">
      <c r="A525" s="24"/>
      <c r="B525" s="24"/>
      <c r="C525" s="24"/>
      <c r="D525" s="24"/>
      <c r="I525" s="34"/>
      <c r="W525" s="32"/>
      <c r="X525" s="34"/>
      <c r="Y525" s="64"/>
    </row>
    <row r="526" spans="1:25" s="22" customFormat="1" ht="18.75">
      <c r="A526" s="24"/>
      <c r="B526" s="24"/>
      <c r="C526" s="24"/>
      <c r="D526" s="24"/>
      <c r="I526" s="34"/>
      <c r="W526" s="32"/>
      <c r="X526" s="34"/>
      <c r="Y526" s="64"/>
    </row>
    <row r="527" spans="1:25" s="22" customFormat="1" ht="18.75">
      <c r="A527" s="24"/>
      <c r="B527" s="24"/>
      <c r="C527" s="24"/>
      <c r="D527" s="24"/>
      <c r="I527" s="34"/>
      <c r="W527" s="32"/>
      <c r="X527" s="34"/>
      <c r="Y527" s="64"/>
    </row>
    <row r="528" spans="1:25" s="22" customFormat="1" ht="18.75">
      <c r="A528" s="24"/>
      <c r="B528" s="24"/>
      <c r="C528" s="24"/>
      <c r="D528" s="24"/>
      <c r="I528" s="34"/>
      <c r="W528" s="32"/>
      <c r="X528" s="34"/>
      <c r="Y528" s="64"/>
    </row>
    <row r="529" spans="1:25" s="22" customFormat="1" ht="18.75">
      <c r="A529" s="24"/>
      <c r="B529" s="24"/>
      <c r="C529" s="24"/>
      <c r="D529" s="24"/>
      <c r="I529" s="34"/>
      <c r="W529" s="32"/>
      <c r="X529" s="34"/>
      <c r="Y529" s="64"/>
    </row>
    <row r="530" spans="1:25" s="22" customFormat="1" ht="18.75">
      <c r="A530" s="24"/>
      <c r="B530" s="24"/>
      <c r="C530" s="24"/>
      <c r="D530" s="24"/>
      <c r="I530" s="34"/>
      <c r="W530" s="32"/>
      <c r="X530" s="34"/>
      <c r="Y530" s="64"/>
    </row>
    <row r="531" spans="1:25" s="22" customFormat="1" ht="18.75">
      <c r="A531" s="24"/>
      <c r="B531" s="24"/>
      <c r="C531" s="24"/>
      <c r="D531" s="24"/>
      <c r="I531" s="34"/>
      <c r="W531" s="32"/>
      <c r="X531" s="34"/>
      <c r="Y531" s="64"/>
    </row>
    <row r="532" spans="1:25" s="22" customFormat="1" ht="18.75">
      <c r="A532" s="24"/>
      <c r="B532" s="24"/>
      <c r="C532" s="24"/>
      <c r="D532" s="24"/>
      <c r="I532" s="34"/>
      <c r="W532" s="32"/>
      <c r="X532" s="34"/>
      <c r="Y532" s="64"/>
    </row>
    <row r="533" spans="1:25" s="22" customFormat="1" ht="18.75">
      <c r="A533" s="24"/>
      <c r="B533" s="24"/>
      <c r="C533" s="24"/>
      <c r="D533" s="24"/>
      <c r="I533" s="34"/>
      <c r="W533" s="32"/>
      <c r="X533" s="34"/>
      <c r="Y533" s="64"/>
    </row>
    <row r="534" spans="1:25" s="22" customFormat="1" ht="18.75">
      <c r="A534" s="24"/>
      <c r="B534" s="24"/>
      <c r="C534" s="24"/>
      <c r="D534" s="24"/>
      <c r="I534" s="34"/>
      <c r="W534" s="32"/>
      <c r="X534" s="34"/>
      <c r="Y534" s="64"/>
    </row>
    <row r="535" spans="1:25" s="22" customFormat="1" ht="18.75">
      <c r="A535" s="24"/>
      <c r="B535" s="24"/>
      <c r="C535" s="24"/>
      <c r="D535" s="24"/>
      <c r="I535" s="34"/>
      <c r="W535" s="32"/>
      <c r="X535" s="34"/>
      <c r="Y535" s="64"/>
    </row>
    <row r="536" spans="1:25" s="22" customFormat="1" ht="18.75">
      <c r="A536" s="24"/>
      <c r="B536" s="24"/>
      <c r="C536" s="24"/>
      <c r="D536" s="24"/>
      <c r="I536" s="34"/>
      <c r="W536" s="32"/>
      <c r="X536" s="34"/>
      <c r="Y536" s="64"/>
    </row>
    <row r="537" spans="1:25" s="22" customFormat="1" ht="18.75">
      <c r="A537" s="24"/>
      <c r="B537" s="24"/>
      <c r="C537" s="24"/>
      <c r="D537" s="24"/>
      <c r="I537" s="34"/>
      <c r="W537" s="32"/>
      <c r="X537" s="34"/>
      <c r="Y537" s="64"/>
    </row>
    <row r="538" spans="1:25" s="22" customFormat="1" ht="18.75">
      <c r="A538" s="24"/>
      <c r="B538" s="24"/>
      <c r="C538" s="24"/>
      <c r="D538" s="24"/>
      <c r="I538" s="34"/>
      <c r="W538" s="32"/>
      <c r="X538" s="34"/>
      <c r="Y538" s="64"/>
    </row>
    <row r="539" spans="1:25" s="22" customFormat="1" ht="18.75">
      <c r="A539" s="24"/>
      <c r="B539" s="24"/>
      <c r="C539" s="24"/>
      <c r="D539" s="24"/>
      <c r="I539" s="34"/>
      <c r="W539" s="32"/>
      <c r="X539" s="34"/>
      <c r="Y539" s="64"/>
    </row>
    <row r="540" spans="1:25" s="22" customFormat="1" ht="18.75">
      <c r="A540" s="24"/>
      <c r="B540" s="24"/>
      <c r="C540" s="24"/>
      <c r="D540" s="24"/>
      <c r="I540" s="34"/>
      <c r="W540" s="32"/>
      <c r="X540" s="34"/>
      <c r="Y540" s="64"/>
    </row>
    <row r="541" spans="1:25" s="22" customFormat="1" ht="18.75">
      <c r="A541" s="24"/>
      <c r="B541" s="24"/>
      <c r="C541" s="24"/>
      <c r="D541" s="24"/>
      <c r="I541" s="34"/>
      <c r="W541" s="32"/>
      <c r="X541" s="34"/>
      <c r="Y541" s="64"/>
    </row>
    <row r="542" spans="1:25" s="22" customFormat="1" ht="18.75">
      <c r="A542" s="24"/>
      <c r="B542" s="24"/>
      <c r="C542" s="24"/>
      <c r="D542" s="24"/>
      <c r="I542" s="34"/>
      <c r="W542" s="32"/>
      <c r="X542" s="34"/>
      <c r="Y542" s="64"/>
    </row>
    <row r="543" spans="1:25" s="22" customFormat="1" ht="18.75">
      <c r="A543" s="24"/>
      <c r="B543" s="24"/>
      <c r="C543" s="24"/>
      <c r="D543" s="24"/>
      <c r="I543" s="34"/>
      <c r="W543" s="32"/>
      <c r="X543" s="34"/>
      <c r="Y543" s="64"/>
    </row>
    <row r="544" spans="1:25" s="22" customFormat="1" ht="18.75">
      <c r="A544" s="24"/>
      <c r="B544" s="24"/>
      <c r="C544" s="24"/>
      <c r="D544" s="24"/>
      <c r="I544" s="34"/>
      <c r="W544" s="32"/>
      <c r="X544" s="34"/>
      <c r="Y544" s="64"/>
    </row>
    <row r="545" spans="1:25" s="22" customFormat="1" ht="18.75">
      <c r="A545" s="24"/>
      <c r="B545" s="24"/>
      <c r="C545" s="24"/>
      <c r="D545" s="24"/>
      <c r="I545" s="34"/>
      <c r="W545" s="32"/>
      <c r="X545" s="34"/>
      <c r="Y545" s="64"/>
    </row>
    <row r="546" spans="1:25" s="22" customFormat="1" ht="18.75">
      <c r="A546" s="24"/>
      <c r="B546" s="24"/>
      <c r="C546" s="24"/>
      <c r="D546" s="24"/>
      <c r="I546" s="34"/>
      <c r="W546" s="32"/>
      <c r="X546" s="34"/>
      <c r="Y546" s="64"/>
    </row>
    <row r="547" spans="1:25" s="22" customFormat="1" ht="18.75">
      <c r="A547" s="24"/>
      <c r="B547" s="24"/>
      <c r="C547" s="24"/>
      <c r="D547" s="24"/>
      <c r="I547" s="34"/>
      <c r="W547" s="32"/>
      <c r="X547" s="34"/>
      <c r="Y547" s="64"/>
    </row>
    <row r="548" spans="1:25" s="22" customFormat="1" ht="18.75">
      <c r="A548" s="24"/>
      <c r="B548" s="24"/>
      <c r="C548" s="24"/>
      <c r="D548" s="24"/>
      <c r="I548" s="34"/>
      <c r="W548" s="32"/>
      <c r="X548" s="34"/>
      <c r="Y548" s="64"/>
    </row>
    <row r="549" spans="1:25" s="22" customFormat="1" ht="18.75">
      <c r="A549" s="24"/>
      <c r="B549" s="24"/>
      <c r="C549" s="24"/>
      <c r="D549" s="24"/>
      <c r="I549" s="34"/>
      <c r="W549" s="32"/>
      <c r="X549" s="34"/>
      <c r="Y549" s="64"/>
    </row>
    <row r="550" spans="1:25" s="22" customFormat="1" ht="18.75">
      <c r="A550" s="24"/>
      <c r="B550" s="24"/>
      <c r="C550" s="24"/>
      <c r="D550" s="24"/>
      <c r="I550" s="34"/>
      <c r="W550" s="32"/>
      <c r="X550" s="34"/>
      <c r="Y550" s="64"/>
    </row>
    <row r="551" spans="1:25" s="22" customFormat="1" ht="18.75">
      <c r="A551" s="24"/>
      <c r="B551" s="24"/>
      <c r="C551" s="24"/>
      <c r="D551" s="24"/>
      <c r="I551" s="34"/>
      <c r="W551" s="32"/>
      <c r="X551" s="34"/>
      <c r="Y551" s="64"/>
    </row>
    <row r="552" spans="1:49" s="22" customFormat="1" ht="18.75">
      <c r="A552" s="24"/>
      <c r="B552" s="24"/>
      <c r="C552" s="24"/>
      <c r="D552" s="24"/>
      <c r="I552" s="34"/>
      <c r="W552" s="32"/>
      <c r="X552" s="34"/>
      <c r="Y552" s="65" t="s">
        <v>47</v>
      </c>
      <c r="Z552" s="35" t="s">
        <v>48</v>
      </c>
      <c r="AA552" s="35" t="s">
        <v>49</v>
      </c>
      <c r="AB552" s="35" t="s">
        <v>50</v>
      </c>
      <c r="AC552" s="35" t="s">
        <v>51</v>
      </c>
      <c r="AD552" s="35" t="s">
        <v>52</v>
      </c>
      <c r="AE552" s="35"/>
      <c r="AF552" s="35" t="s">
        <v>45</v>
      </c>
      <c r="AG552" s="35" t="s">
        <v>46</v>
      </c>
      <c r="AH552" s="35" t="s">
        <v>47</v>
      </c>
      <c r="AI552" s="35" t="s">
        <v>48</v>
      </c>
      <c r="AJ552" s="35" t="s">
        <v>49</v>
      </c>
      <c r="AK552" s="35" t="s">
        <v>50</v>
      </c>
      <c r="AL552" s="35" t="s">
        <v>51</v>
      </c>
      <c r="AM552" s="35" t="s">
        <v>52</v>
      </c>
      <c r="AN552" s="35"/>
      <c r="AO552" s="35" t="s">
        <v>53</v>
      </c>
      <c r="AP552" s="35" t="s">
        <v>54</v>
      </c>
      <c r="AQ552" s="35" t="s">
        <v>55</v>
      </c>
      <c r="AR552" s="35" t="s">
        <v>56</v>
      </c>
      <c r="AS552" s="35" t="s">
        <v>57</v>
      </c>
      <c r="AT552" s="35" t="s">
        <v>58</v>
      </c>
      <c r="AU552" s="35" t="s">
        <v>59</v>
      </c>
      <c r="AV552" s="35" t="s">
        <v>60</v>
      </c>
      <c r="AW552" s="35"/>
    </row>
    <row r="553" spans="1:49" s="22" customFormat="1" ht="18.75">
      <c r="A553" s="24"/>
      <c r="B553" s="24"/>
      <c r="C553" s="24"/>
      <c r="D553" s="24"/>
      <c r="I553" s="34"/>
      <c r="W553" s="32"/>
      <c r="X553" s="34"/>
      <c r="Y553" s="66">
        <v>130</v>
      </c>
      <c r="Z553" s="36">
        <v>145</v>
      </c>
      <c r="AA553" s="36">
        <v>160</v>
      </c>
      <c r="AB553" s="36">
        <v>170</v>
      </c>
      <c r="AC553" s="36">
        <v>180</v>
      </c>
      <c r="AD553" s="36">
        <v>190</v>
      </c>
      <c r="AE553" s="36"/>
      <c r="AF553" s="36">
        <v>100</v>
      </c>
      <c r="AG553" s="36">
        <v>115</v>
      </c>
      <c r="AH553" s="36">
        <v>130</v>
      </c>
      <c r="AI553" s="36">
        <v>145</v>
      </c>
      <c r="AJ553" s="36">
        <v>160</v>
      </c>
      <c r="AK553" s="36">
        <v>170</v>
      </c>
      <c r="AL553" s="36">
        <v>180</v>
      </c>
      <c r="AM553" s="36">
        <v>190</v>
      </c>
      <c r="AN553" s="36"/>
      <c r="AO553" s="36">
        <v>115</v>
      </c>
      <c r="AP553" s="36">
        <v>135</v>
      </c>
      <c r="AQ553" s="36">
        <v>150</v>
      </c>
      <c r="AR553" s="36">
        <v>165</v>
      </c>
      <c r="AS553" s="36">
        <v>180</v>
      </c>
      <c r="AT553" s="36">
        <v>190</v>
      </c>
      <c r="AU553" s="36">
        <v>200</v>
      </c>
      <c r="AV553" s="36">
        <v>210</v>
      </c>
      <c r="AW553" s="36"/>
    </row>
    <row r="554" spans="1:49" s="22" customFormat="1" ht="18.75">
      <c r="A554" s="24"/>
      <c r="B554" s="24"/>
      <c r="C554" s="24"/>
      <c r="D554" s="24"/>
      <c r="I554" s="34"/>
      <c r="W554" s="32"/>
      <c r="X554" s="34"/>
      <c r="Y554" s="66">
        <v>150</v>
      </c>
      <c r="Z554" s="36">
        <v>165</v>
      </c>
      <c r="AA554" s="36">
        <v>180</v>
      </c>
      <c r="AB554" s="36">
        <v>190</v>
      </c>
      <c r="AC554" s="36">
        <v>200</v>
      </c>
      <c r="AD554" s="36">
        <v>210</v>
      </c>
      <c r="AE554" s="36"/>
      <c r="AF554" s="36">
        <v>115</v>
      </c>
      <c r="AG554" s="36">
        <v>135</v>
      </c>
      <c r="AH554" s="36">
        <v>150</v>
      </c>
      <c r="AI554" s="36">
        <v>165</v>
      </c>
      <c r="AJ554" s="36">
        <v>180</v>
      </c>
      <c r="AK554" s="36">
        <v>190</v>
      </c>
      <c r="AL554" s="36">
        <v>200</v>
      </c>
      <c r="AM554" s="36">
        <v>210</v>
      </c>
      <c r="AN554" s="36"/>
      <c r="AO554" s="36">
        <v>130</v>
      </c>
      <c r="AP554" s="36">
        <v>150</v>
      </c>
      <c r="AQ554" s="36">
        <v>165</v>
      </c>
      <c r="AR554" s="36">
        <v>185</v>
      </c>
      <c r="AS554" s="36">
        <v>200</v>
      </c>
      <c r="AT554" s="36">
        <v>210</v>
      </c>
      <c r="AU554" s="36">
        <v>220</v>
      </c>
      <c r="AV554" s="36">
        <v>230</v>
      </c>
      <c r="AW554" s="36"/>
    </row>
    <row r="555" spans="1:49" s="22" customFormat="1" ht="18.75">
      <c r="A555" s="24"/>
      <c r="B555" s="24"/>
      <c r="C555" s="24"/>
      <c r="D555" s="24"/>
      <c r="I555" s="34"/>
      <c r="W555" s="32"/>
      <c r="X555" s="34"/>
      <c r="Y555" s="66">
        <v>165</v>
      </c>
      <c r="Z555" s="36">
        <v>185</v>
      </c>
      <c r="AA555" s="36">
        <v>200</v>
      </c>
      <c r="AB555" s="36">
        <v>210</v>
      </c>
      <c r="AC555" s="36">
        <v>220</v>
      </c>
      <c r="AD555" s="36">
        <v>230</v>
      </c>
      <c r="AE555" s="36"/>
      <c r="AF555" s="36">
        <v>130</v>
      </c>
      <c r="AG555" s="36">
        <v>150</v>
      </c>
      <c r="AH555" s="36">
        <v>165</v>
      </c>
      <c r="AI555" s="36">
        <v>185</v>
      </c>
      <c r="AJ555" s="36">
        <v>200</v>
      </c>
      <c r="AK555" s="36">
        <v>210</v>
      </c>
      <c r="AL555" s="36">
        <v>220</v>
      </c>
      <c r="AM555" s="36">
        <v>230</v>
      </c>
      <c r="AN555" s="36"/>
      <c r="AO555" s="36">
        <v>145</v>
      </c>
      <c r="AP555" s="36">
        <v>165</v>
      </c>
      <c r="AQ555" s="36">
        <v>180</v>
      </c>
      <c r="AR555" s="36">
        <v>200</v>
      </c>
      <c r="AS555" s="36">
        <v>220</v>
      </c>
      <c r="AT555" s="36">
        <v>230</v>
      </c>
      <c r="AU555" s="36">
        <v>240</v>
      </c>
      <c r="AV555" s="36">
        <v>250</v>
      </c>
      <c r="AW555" s="36"/>
    </row>
    <row r="556" spans="1:49" s="22" customFormat="1" ht="18.75">
      <c r="A556" s="24"/>
      <c r="B556" s="24"/>
      <c r="C556" s="24"/>
      <c r="D556" s="24"/>
      <c r="I556" s="34"/>
      <c r="W556" s="32"/>
      <c r="X556" s="34"/>
      <c r="Y556" s="66">
        <v>180</v>
      </c>
      <c r="Z556" s="36">
        <v>200</v>
      </c>
      <c r="AA556" s="36">
        <v>220</v>
      </c>
      <c r="AB556" s="36">
        <v>230</v>
      </c>
      <c r="AC556" s="36">
        <v>240</v>
      </c>
      <c r="AD556" s="36">
        <v>250</v>
      </c>
      <c r="AE556" s="36"/>
      <c r="AF556" s="36">
        <v>145</v>
      </c>
      <c r="AG556" s="36">
        <v>165</v>
      </c>
      <c r="AH556" s="36">
        <v>180</v>
      </c>
      <c r="AI556" s="36">
        <v>200</v>
      </c>
      <c r="AJ556" s="36">
        <v>220</v>
      </c>
      <c r="AK556" s="36">
        <v>230</v>
      </c>
      <c r="AL556" s="36">
        <v>240</v>
      </c>
      <c r="AM556" s="36">
        <v>250</v>
      </c>
      <c r="AN556" s="36"/>
      <c r="AO556" s="36">
        <v>175</v>
      </c>
      <c r="AP556" s="36">
        <v>195</v>
      </c>
      <c r="AQ556" s="36">
        <v>215</v>
      </c>
      <c r="AR556" s="36">
        <v>235</v>
      </c>
      <c r="AS556" s="36">
        <v>250</v>
      </c>
      <c r="AT556" s="36">
        <v>260</v>
      </c>
      <c r="AU556" s="36">
        <v>275</v>
      </c>
      <c r="AV556" s="36">
        <v>280</v>
      </c>
      <c r="AW556" s="36"/>
    </row>
    <row r="557" spans="1:49" s="22" customFormat="1" ht="18.75">
      <c r="A557" s="24"/>
      <c r="B557" s="24"/>
      <c r="C557" s="24"/>
      <c r="D557" s="24"/>
      <c r="I557" s="34"/>
      <c r="W557" s="32"/>
      <c r="X557" s="34"/>
      <c r="Y557" s="66">
        <v>215</v>
      </c>
      <c r="Z557" s="36">
        <v>235</v>
      </c>
      <c r="AA557" s="36">
        <v>250</v>
      </c>
      <c r="AB557" s="36">
        <v>260</v>
      </c>
      <c r="AC557" s="36">
        <v>275</v>
      </c>
      <c r="AD557" s="36">
        <v>280</v>
      </c>
      <c r="AE557" s="36"/>
      <c r="AF557" s="36">
        <v>175</v>
      </c>
      <c r="AG557" s="36">
        <v>195</v>
      </c>
      <c r="AH557" s="36">
        <v>215</v>
      </c>
      <c r="AI557" s="36">
        <v>235</v>
      </c>
      <c r="AJ557" s="36">
        <v>250</v>
      </c>
      <c r="AK557" s="36">
        <v>260</v>
      </c>
      <c r="AL557" s="36">
        <v>275</v>
      </c>
      <c r="AM557" s="36">
        <v>280</v>
      </c>
      <c r="AN557" s="36"/>
      <c r="AO557" s="36">
        <v>210</v>
      </c>
      <c r="AP557" s="36">
        <v>230</v>
      </c>
      <c r="AQ557" s="36">
        <v>250</v>
      </c>
      <c r="AR557" s="36">
        <v>270</v>
      </c>
      <c r="AS557" s="36">
        <v>290</v>
      </c>
      <c r="AT557" s="36">
        <v>300</v>
      </c>
      <c r="AU557" s="36">
        <v>310</v>
      </c>
      <c r="AV557" s="36">
        <v>325</v>
      </c>
      <c r="AW557" s="36"/>
    </row>
    <row r="558" spans="1:49" s="22" customFormat="1" ht="18.75">
      <c r="A558" s="24"/>
      <c r="B558" s="24"/>
      <c r="C558" s="24"/>
      <c r="D558" s="24"/>
      <c r="I558" s="34"/>
      <c r="W558" s="32"/>
      <c r="X558" s="34"/>
      <c r="Y558" s="66">
        <v>250</v>
      </c>
      <c r="Z558" s="36">
        <v>270</v>
      </c>
      <c r="AA558" s="36">
        <v>290</v>
      </c>
      <c r="AB558" s="36">
        <v>300</v>
      </c>
      <c r="AC558" s="36">
        <v>310</v>
      </c>
      <c r="AD558" s="36">
        <v>325</v>
      </c>
      <c r="AE558" s="36"/>
      <c r="AF558" s="36">
        <v>210</v>
      </c>
      <c r="AG558" s="36">
        <v>230</v>
      </c>
      <c r="AH558" s="36">
        <v>250</v>
      </c>
      <c r="AI558" s="36">
        <v>270</v>
      </c>
      <c r="AJ558" s="36">
        <v>290</v>
      </c>
      <c r="AK558" s="36">
        <v>300</v>
      </c>
      <c r="AL558" s="36">
        <v>310</v>
      </c>
      <c r="AM558" s="36">
        <v>325</v>
      </c>
      <c r="AN558" s="36"/>
      <c r="AO558" s="36">
        <v>230</v>
      </c>
      <c r="AP558" s="36">
        <v>255</v>
      </c>
      <c r="AQ558" s="36">
        <v>275</v>
      </c>
      <c r="AR558" s="36">
        <v>300</v>
      </c>
      <c r="AS558" s="36">
        <v>315</v>
      </c>
      <c r="AT558" s="36">
        <v>335</v>
      </c>
      <c r="AU558" s="36">
        <v>345</v>
      </c>
      <c r="AV558" s="36">
        <v>355</v>
      </c>
      <c r="AW558" s="36"/>
    </row>
    <row r="559" spans="1:49" s="22" customFormat="1" ht="18.75">
      <c r="A559" s="24"/>
      <c r="B559" s="24"/>
      <c r="C559" s="24"/>
      <c r="D559" s="24"/>
      <c r="I559" s="34"/>
      <c r="W559" s="32"/>
      <c r="X559" s="34"/>
      <c r="Y559" s="66">
        <v>295</v>
      </c>
      <c r="Z559" s="36">
        <v>320</v>
      </c>
      <c r="AA559" s="36">
        <v>335</v>
      </c>
      <c r="AB559" s="36">
        <v>355</v>
      </c>
      <c r="AC559" s="36">
        <v>370</v>
      </c>
      <c r="AD559" s="36">
        <v>380</v>
      </c>
      <c r="AE559" s="36"/>
      <c r="AF559" s="36">
        <v>245</v>
      </c>
      <c r="AG559" s="36">
        <v>270</v>
      </c>
      <c r="AH559" s="36">
        <v>295</v>
      </c>
      <c r="AI559" s="36">
        <v>320</v>
      </c>
      <c r="AJ559" s="36">
        <v>335</v>
      </c>
      <c r="AK559" s="36">
        <v>355</v>
      </c>
      <c r="AL559" s="36">
        <v>370</v>
      </c>
      <c r="AM559" s="36">
        <v>380</v>
      </c>
      <c r="AN559" s="36"/>
      <c r="AO559" s="36">
        <v>245</v>
      </c>
      <c r="AP559" s="36">
        <v>270</v>
      </c>
      <c r="AQ559" s="36">
        <v>295</v>
      </c>
      <c r="AR559" s="36">
        <v>320</v>
      </c>
      <c r="AS559" s="36">
        <v>335</v>
      </c>
      <c r="AT559" s="36">
        <v>355</v>
      </c>
      <c r="AU559" s="36">
        <v>370</v>
      </c>
      <c r="AV559" s="36">
        <v>380</v>
      </c>
      <c r="AW559" s="36"/>
    </row>
    <row r="560" spans="1:25" s="22" customFormat="1" ht="18.75">
      <c r="A560" s="24"/>
      <c r="B560" s="24"/>
      <c r="C560" s="24"/>
      <c r="D560" s="24"/>
      <c r="I560" s="34"/>
      <c r="W560" s="32"/>
      <c r="X560" s="34"/>
      <c r="Y560" s="64"/>
    </row>
    <row r="561" spans="1:25" s="22" customFormat="1" ht="18.75">
      <c r="A561" s="24"/>
      <c r="B561" s="24"/>
      <c r="C561" s="24"/>
      <c r="D561" s="24"/>
      <c r="I561" s="34"/>
      <c r="W561" s="32"/>
      <c r="X561" s="34"/>
      <c r="Y561" s="64"/>
    </row>
    <row r="562" spans="1:25" s="22" customFormat="1" ht="18.75">
      <c r="A562" s="24"/>
      <c r="B562" s="24"/>
      <c r="C562" s="24"/>
      <c r="D562" s="24"/>
      <c r="I562" s="34"/>
      <c r="W562" s="32"/>
      <c r="X562" s="34"/>
      <c r="Y562" s="64"/>
    </row>
    <row r="563" spans="1:25" s="22" customFormat="1" ht="18.75">
      <c r="A563" s="24"/>
      <c r="B563" s="24"/>
      <c r="C563" s="24"/>
      <c r="D563" s="24"/>
      <c r="I563" s="34"/>
      <c r="W563" s="32"/>
      <c r="X563" s="34"/>
      <c r="Y563" s="64"/>
    </row>
    <row r="564" spans="1:25" s="22" customFormat="1" ht="18.75">
      <c r="A564" s="24"/>
      <c r="B564" s="24"/>
      <c r="C564" s="24"/>
      <c r="D564" s="24"/>
      <c r="I564" s="34"/>
      <c r="W564" s="32"/>
      <c r="X564" s="34"/>
      <c r="Y564" s="64"/>
    </row>
    <row r="565" spans="1:25" s="22" customFormat="1" ht="18.75">
      <c r="A565" s="24"/>
      <c r="B565" s="24"/>
      <c r="C565" s="24"/>
      <c r="D565" s="24"/>
      <c r="I565" s="34"/>
      <c r="W565" s="32"/>
      <c r="X565" s="34"/>
      <c r="Y565" s="64"/>
    </row>
    <row r="566" spans="1:25" s="22" customFormat="1" ht="18.75">
      <c r="A566" s="24"/>
      <c r="B566" s="24"/>
      <c r="C566" s="24"/>
      <c r="D566" s="24"/>
      <c r="I566" s="34"/>
      <c r="W566" s="32"/>
      <c r="X566" s="34"/>
      <c r="Y566" s="64"/>
    </row>
    <row r="567" spans="1:25" s="22" customFormat="1" ht="18.75">
      <c r="A567" s="24"/>
      <c r="B567" s="24"/>
      <c r="C567" s="24"/>
      <c r="D567" s="24"/>
      <c r="I567" s="34"/>
      <c r="W567" s="32"/>
      <c r="X567" s="34"/>
      <c r="Y567" s="64"/>
    </row>
    <row r="568" spans="1:25" s="22" customFormat="1" ht="18.75">
      <c r="A568" s="24"/>
      <c r="B568" s="24"/>
      <c r="C568" s="24"/>
      <c r="D568" s="24"/>
      <c r="I568" s="34"/>
      <c r="W568" s="32"/>
      <c r="X568" s="34"/>
      <c r="Y568" s="64"/>
    </row>
    <row r="569" spans="1:25" s="22" customFormat="1" ht="18.75">
      <c r="A569" s="24"/>
      <c r="B569" s="24"/>
      <c r="C569" s="24"/>
      <c r="D569" s="24"/>
      <c r="I569" s="34"/>
      <c r="W569" s="32"/>
      <c r="X569" s="34"/>
      <c r="Y569" s="64"/>
    </row>
    <row r="570" spans="1:25" s="22" customFormat="1" ht="18.75">
      <c r="A570" s="24"/>
      <c r="B570" s="24"/>
      <c r="C570" s="24"/>
      <c r="D570" s="24"/>
      <c r="I570" s="34"/>
      <c r="W570" s="32"/>
      <c r="X570" s="34"/>
      <c r="Y570" s="64"/>
    </row>
    <row r="571" spans="1:25" s="22" customFormat="1" ht="18.75">
      <c r="A571" s="24"/>
      <c r="B571" s="24"/>
      <c r="C571" s="24"/>
      <c r="D571" s="24"/>
      <c r="I571" s="34"/>
      <c r="W571" s="32"/>
      <c r="X571" s="34"/>
      <c r="Y571" s="64"/>
    </row>
    <row r="572" spans="1:25" s="22" customFormat="1" ht="18.75">
      <c r="A572" s="24"/>
      <c r="B572" s="24"/>
      <c r="C572" s="24"/>
      <c r="D572" s="24"/>
      <c r="I572" s="34"/>
      <c r="W572" s="32"/>
      <c r="X572" s="34"/>
      <c r="Y572" s="64"/>
    </row>
    <row r="573" spans="1:25" s="22" customFormat="1" ht="18.75">
      <c r="A573" s="24"/>
      <c r="B573" s="24"/>
      <c r="C573" s="24"/>
      <c r="D573" s="24"/>
      <c r="I573" s="34"/>
      <c r="W573" s="32"/>
      <c r="X573" s="34"/>
      <c r="Y573" s="64"/>
    </row>
    <row r="574" spans="1:25" s="22" customFormat="1" ht="18.75">
      <c r="A574" s="24"/>
      <c r="B574" s="24"/>
      <c r="C574" s="24"/>
      <c r="D574" s="24"/>
      <c r="I574" s="34"/>
      <c r="W574" s="32"/>
      <c r="X574" s="34"/>
      <c r="Y574" s="64"/>
    </row>
    <row r="575" spans="1:25" s="22" customFormat="1" ht="18.75">
      <c r="A575" s="24"/>
      <c r="B575" s="24"/>
      <c r="C575" s="24"/>
      <c r="D575" s="24"/>
      <c r="I575" s="34"/>
      <c r="W575" s="32"/>
      <c r="X575" s="34"/>
      <c r="Y575" s="64"/>
    </row>
    <row r="576" spans="1:25" s="22" customFormat="1" ht="18.75">
      <c r="A576" s="24"/>
      <c r="B576" s="24"/>
      <c r="C576" s="24"/>
      <c r="D576" s="24"/>
      <c r="I576" s="34"/>
      <c r="W576" s="32"/>
      <c r="X576" s="34"/>
      <c r="Y576" s="64"/>
    </row>
    <row r="577" spans="1:25" s="22" customFormat="1" ht="18.75">
      <c r="A577" s="24"/>
      <c r="B577" s="24"/>
      <c r="C577" s="24"/>
      <c r="D577" s="24"/>
      <c r="I577" s="34"/>
      <c r="W577" s="32"/>
      <c r="X577" s="34"/>
      <c r="Y577" s="64"/>
    </row>
    <row r="578" spans="1:25" s="22" customFormat="1" ht="18.75">
      <c r="A578" s="24"/>
      <c r="B578" s="24"/>
      <c r="C578" s="24"/>
      <c r="D578" s="24"/>
      <c r="I578" s="34"/>
      <c r="W578" s="32"/>
      <c r="X578" s="34"/>
      <c r="Y578" s="64"/>
    </row>
    <row r="579" spans="1:25" s="22" customFormat="1" ht="18.75">
      <c r="A579" s="24"/>
      <c r="B579" s="24"/>
      <c r="C579" s="24"/>
      <c r="D579" s="24"/>
      <c r="I579" s="34"/>
      <c r="W579" s="32"/>
      <c r="X579" s="34"/>
      <c r="Y579" s="64"/>
    </row>
    <row r="580" spans="1:25" s="22" customFormat="1" ht="18.75">
      <c r="A580" s="24"/>
      <c r="B580" s="24"/>
      <c r="C580" s="24"/>
      <c r="D580" s="24"/>
      <c r="I580" s="34"/>
      <c r="W580" s="32"/>
      <c r="X580" s="34"/>
      <c r="Y580" s="64"/>
    </row>
    <row r="581" spans="1:25" s="22" customFormat="1" ht="18.75">
      <c r="A581" s="24"/>
      <c r="B581" s="24"/>
      <c r="C581" s="24"/>
      <c r="D581" s="24"/>
      <c r="I581" s="34"/>
      <c r="W581" s="32"/>
      <c r="X581" s="34"/>
      <c r="Y581" s="64"/>
    </row>
    <row r="582" spans="1:25" s="22" customFormat="1" ht="18.75">
      <c r="A582" s="24"/>
      <c r="B582" s="24"/>
      <c r="C582" s="24"/>
      <c r="D582" s="24"/>
      <c r="I582" s="34"/>
      <c r="W582" s="32"/>
      <c r="X582" s="34"/>
      <c r="Y582" s="64"/>
    </row>
    <row r="583" spans="1:25" s="22" customFormat="1" ht="18.75">
      <c r="A583" s="24"/>
      <c r="B583" s="24"/>
      <c r="C583" s="24"/>
      <c r="D583" s="24"/>
      <c r="I583" s="34"/>
      <c r="W583" s="32"/>
      <c r="X583" s="34"/>
      <c r="Y583" s="64"/>
    </row>
    <row r="584" spans="1:25" s="22" customFormat="1" ht="18.75">
      <c r="A584" s="24"/>
      <c r="B584" s="24"/>
      <c r="C584" s="24"/>
      <c r="D584" s="24"/>
      <c r="I584" s="34"/>
      <c r="W584" s="32"/>
      <c r="X584" s="34"/>
      <c r="Y584" s="64"/>
    </row>
    <row r="585" spans="1:25" s="22" customFormat="1" ht="18.75">
      <c r="A585" s="24"/>
      <c r="B585" s="24"/>
      <c r="C585" s="24"/>
      <c r="D585" s="24"/>
      <c r="I585" s="34"/>
      <c r="W585" s="32"/>
      <c r="X585" s="34"/>
      <c r="Y585" s="64"/>
    </row>
    <row r="586" spans="1:25" s="22" customFormat="1" ht="18.75">
      <c r="A586" s="24"/>
      <c r="B586" s="24"/>
      <c r="C586" s="24"/>
      <c r="D586" s="24"/>
      <c r="I586" s="34"/>
      <c r="W586" s="32"/>
      <c r="X586" s="34"/>
      <c r="Y586" s="64"/>
    </row>
    <row r="587" spans="1:25" s="22" customFormat="1" ht="18.75">
      <c r="A587" s="24"/>
      <c r="B587" s="24"/>
      <c r="C587" s="24"/>
      <c r="D587" s="24"/>
      <c r="I587" s="34"/>
      <c r="W587" s="32"/>
      <c r="X587" s="34"/>
      <c r="Y587" s="64"/>
    </row>
    <row r="588" spans="1:25" s="22" customFormat="1" ht="18.75">
      <c r="A588" s="24"/>
      <c r="B588" s="24"/>
      <c r="C588" s="24"/>
      <c r="D588" s="24"/>
      <c r="I588" s="34"/>
      <c r="W588" s="32"/>
      <c r="X588" s="34"/>
      <c r="Y588" s="64"/>
    </row>
    <row r="589" spans="1:25" s="22" customFormat="1" ht="18.75">
      <c r="A589" s="24"/>
      <c r="B589" s="24"/>
      <c r="C589" s="24"/>
      <c r="D589" s="24"/>
      <c r="I589" s="34"/>
      <c r="W589" s="32"/>
      <c r="X589" s="34"/>
      <c r="Y589" s="64"/>
    </row>
    <row r="590" spans="1:25" s="22" customFormat="1" ht="18.75">
      <c r="A590" s="24"/>
      <c r="B590" s="24"/>
      <c r="C590" s="24"/>
      <c r="D590" s="24"/>
      <c r="I590" s="34"/>
      <c r="W590" s="32"/>
      <c r="X590" s="34"/>
      <c r="Y590" s="64"/>
    </row>
    <row r="591" spans="1:25" s="22" customFormat="1" ht="18.75">
      <c r="A591" s="24"/>
      <c r="B591" s="24"/>
      <c r="C591" s="24"/>
      <c r="D591" s="24"/>
      <c r="I591" s="34"/>
      <c r="W591" s="32"/>
      <c r="X591" s="34"/>
      <c r="Y591" s="64"/>
    </row>
    <row r="592" spans="1:25" s="22" customFormat="1" ht="18.75">
      <c r="A592" s="24"/>
      <c r="B592" s="24"/>
      <c r="C592" s="24"/>
      <c r="D592" s="24"/>
      <c r="I592" s="34"/>
      <c r="W592" s="32"/>
      <c r="X592" s="34"/>
      <c r="Y592" s="64"/>
    </row>
    <row r="593" spans="1:25" s="22" customFormat="1" ht="18.75">
      <c r="A593" s="24"/>
      <c r="B593" s="24"/>
      <c r="C593" s="24"/>
      <c r="D593" s="24"/>
      <c r="I593" s="34"/>
      <c r="W593" s="32"/>
      <c r="X593" s="34"/>
      <c r="Y593" s="64"/>
    </row>
    <row r="594" spans="1:25" s="22" customFormat="1" ht="18.75">
      <c r="A594" s="24"/>
      <c r="B594" s="24"/>
      <c r="C594" s="24"/>
      <c r="D594" s="24"/>
      <c r="I594" s="34"/>
      <c r="W594" s="32"/>
      <c r="X594" s="34"/>
      <c r="Y594" s="64"/>
    </row>
    <row r="595" spans="1:25" s="22" customFormat="1" ht="18.75">
      <c r="A595" s="24"/>
      <c r="B595" s="24"/>
      <c r="C595" s="24"/>
      <c r="D595" s="24"/>
      <c r="I595" s="34"/>
      <c r="W595" s="32"/>
      <c r="X595" s="34"/>
      <c r="Y595" s="64"/>
    </row>
    <row r="596" spans="1:25" s="22" customFormat="1" ht="18.75">
      <c r="A596" s="24"/>
      <c r="B596" s="24"/>
      <c r="C596" s="24"/>
      <c r="D596" s="24"/>
      <c r="I596" s="34"/>
      <c r="W596" s="32"/>
      <c r="X596" s="34"/>
      <c r="Y596" s="64"/>
    </row>
    <row r="597" spans="1:25" s="22" customFormat="1" ht="18.75">
      <c r="A597" s="24"/>
      <c r="B597" s="24"/>
      <c r="C597" s="24"/>
      <c r="D597" s="24"/>
      <c r="I597" s="34"/>
      <c r="W597" s="32"/>
      <c r="X597" s="34"/>
      <c r="Y597" s="64"/>
    </row>
    <row r="598" spans="1:25" s="22" customFormat="1" ht="18.75">
      <c r="A598" s="24"/>
      <c r="B598" s="24"/>
      <c r="C598" s="24"/>
      <c r="D598" s="24"/>
      <c r="I598" s="34"/>
      <c r="W598" s="32"/>
      <c r="X598" s="34"/>
      <c r="Y598" s="64"/>
    </row>
    <row r="599" spans="1:25" s="22" customFormat="1" ht="18.75">
      <c r="A599" s="24"/>
      <c r="B599" s="24"/>
      <c r="C599" s="24"/>
      <c r="D599" s="24"/>
      <c r="I599" s="34"/>
      <c r="W599" s="32"/>
      <c r="X599" s="34"/>
      <c r="Y599" s="64"/>
    </row>
    <row r="600" spans="1:25" s="22" customFormat="1" ht="18.75">
      <c r="A600" s="24"/>
      <c r="B600" s="24"/>
      <c r="C600" s="24"/>
      <c r="D600" s="24"/>
      <c r="I600" s="34"/>
      <c r="W600" s="32"/>
      <c r="X600" s="34"/>
      <c r="Y600" s="64"/>
    </row>
    <row r="601" spans="1:25" s="22" customFormat="1" ht="18.75">
      <c r="A601" s="24"/>
      <c r="B601" s="24"/>
      <c r="C601" s="24"/>
      <c r="D601" s="24"/>
      <c r="I601" s="34"/>
      <c r="W601" s="32"/>
      <c r="X601" s="34"/>
      <c r="Y601" s="64"/>
    </row>
    <row r="602" spans="1:25" s="22" customFormat="1" ht="18.75">
      <c r="A602" s="24"/>
      <c r="B602" s="24"/>
      <c r="C602" s="24"/>
      <c r="D602" s="24"/>
      <c r="I602" s="34"/>
      <c r="W602" s="32"/>
      <c r="X602" s="34"/>
      <c r="Y602" s="64"/>
    </row>
    <row r="603" spans="1:25" s="22" customFormat="1" ht="18.75">
      <c r="A603" s="24"/>
      <c r="B603" s="24"/>
      <c r="C603" s="24"/>
      <c r="D603" s="24"/>
      <c r="I603" s="34"/>
      <c r="W603" s="32"/>
      <c r="X603" s="34"/>
      <c r="Y603" s="64"/>
    </row>
    <row r="604" spans="1:25" s="22" customFormat="1" ht="18.75">
      <c r="A604" s="24"/>
      <c r="B604" s="24"/>
      <c r="C604" s="24"/>
      <c r="D604" s="24"/>
      <c r="I604" s="34"/>
      <c r="W604" s="32"/>
      <c r="X604" s="34"/>
      <c r="Y604" s="64"/>
    </row>
    <row r="605" spans="1:25" s="22" customFormat="1" ht="18.75">
      <c r="A605" s="24"/>
      <c r="B605" s="24"/>
      <c r="C605" s="24"/>
      <c r="D605" s="24"/>
      <c r="I605" s="34"/>
      <c r="W605" s="32"/>
      <c r="X605" s="34"/>
      <c r="Y605" s="64"/>
    </row>
    <row r="606" spans="1:25" s="22" customFormat="1" ht="18.75">
      <c r="A606" s="24"/>
      <c r="B606" s="24"/>
      <c r="C606" s="24"/>
      <c r="D606" s="24"/>
      <c r="I606" s="34"/>
      <c r="W606" s="32"/>
      <c r="X606" s="34"/>
      <c r="Y606" s="64"/>
    </row>
    <row r="607" spans="1:25" s="22" customFormat="1" ht="18.75">
      <c r="A607" s="24"/>
      <c r="B607" s="24"/>
      <c r="C607" s="24"/>
      <c r="D607" s="24"/>
      <c r="I607" s="34"/>
      <c r="W607" s="32"/>
      <c r="X607" s="34"/>
      <c r="Y607" s="64"/>
    </row>
    <row r="608" spans="1:25" s="22" customFormat="1" ht="18.75">
      <c r="A608" s="24"/>
      <c r="B608" s="24"/>
      <c r="C608" s="24"/>
      <c r="D608" s="24"/>
      <c r="I608" s="34"/>
      <c r="W608" s="32"/>
      <c r="X608" s="34"/>
      <c r="Y608" s="64"/>
    </row>
    <row r="609" spans="1:25" s="22" customFormat="1" ht="18.75">
      <c r="A609" s="24"/>
      <c r="B609" s="24"/>
      <c r="C609" s="24"/>
      <c r="D609" s="24"/>
      <c r="I609" s="34"/>
      <c r="W609" s="32"/>
      <c r="X609" s="34"/>
      <c r="Y609" s="64"/>
    </row>
    <row r="610" spans="1:25" s="22" customFormat="1" ht="18.75">
      <c r="A610" s="24"/>
      <c r="B610" s="24"/>
      <c r="C610" s="24"/>
      <c r="D610" s="24"/>
      <c r="I610" s="34"/>
      <c r="W610" s="32"/>
      <c r="X610" s="34"/>
      <c r="Y610" s="64"/>
    </row>
    <row r="611" spans="1:25" s="22" customFormat="1" ht="18.75">
      <c r="A611" s="24"/>
      <c r="B611" s="24"/>
      <c r="C611" s="24"/>
      <c r="D611" s="24"/>
      <c r="I611" s="34"/>
      <c r="W611" s="32"/>
      <c r="X611" s="34"/>
      <c r="Y611" s="64"/>
    </row>
    <row r="612" spans="1:25" s="22" customFormat="1" ht="18.75">
      <c r="A612" s="24"/>
      <c r="B612" s="24"/>
      <c r="C612" s="24"/>
      <c r="D612" s="24"/>
      <c r="I612" s="34"/>
      <c r="W612" s="32"/>
      <c r="X612" s="34"/>
      <c r="Y612" s="64"/>
    </row>
    <row r="613" spans="1:25" s="22" customFormat="1" ht="18.75">
      <c r="A613" s="24"/>
      <c r="B613" s="24"/>
      <c r="C613" s="24"/>
      <c r="D613" s="24"/>
      <c r="I613" s="34"/>
      <c r="W613" s="32"/>
      <c r="X613" s="34"/>
      <c r="Y613" s="64"/>
    </row>
    <row r="614" spans="1:25" s="22" customFormat="1" ht="18.75">
      <c r="A614" s="24"/>
      <c r="B614" s="24"/>
      <c r="C614" s="24"/>
      <c r="D614" s="24"/>
      <c r="I614" s="34"/>
      <c r="W614" s="32"/>
      <c r="X614" s="34"/>
      <c r="Y614" s="64"/>
    </row>
    <row r="615" spans="1:25" s="22" customFormat="1" ht="18.75">
      <c r="A615" s="24"/>
      <c r="B615" s="24"/>
      <c r="C615" s="24"/>
      <c r="D615" s="24"/>
      <c r="I615" s="34"/>
      <c r="W615" s="32"/>
      <c r="X615" s="34"/>
      <c r="Y615" s="64"/>
    </row>
    <row r="616" spans="1:25" s="22" customFormat="1" ht="18.75">
      <c r="A616" s="24"/>
      <c r="B616" s="24"/>
      <c r="C616" s="24"/>
      <c r="D616" s="24"/>
      <c r="I616" s="34"/>
      <c r="W616" s="32"/>
      <c r="X616" s="34"/>
      <c r="Y616" s="64"/>
    </row>
    <row r="617" spans="1:25" s="22" customFormat="1" ht="18.75">
      <c r="A617" s="24"/>
      <c r="B617" s="24"/>
      <c r="C617" s="24"/>
      <c r="D617" s="24"/>
      <c r="I617" s="34"/>
      <c r="W617" s="32"/>
      <c r="X617" s="34"/>
      <c r="Y617" s="64"/>
    </row>
    <row r="618" spans="1:25" s="22" customFormat="1" ht="18.75">
      <c r="A618" s="24"/>
      <c r="B618" s="24"/>
      <c r="C618" s="24"/>
      <c r="D618" s="24"/>
      <c r="I618" s="34"/>
      <c r="W618" s="32"/>
      <c r="X618" s="34"/>
      <c r="Y618" s="64"/>
    </row>
    <row r="619" spans="1:25" s="22" customFormat="1" ht="18.75">
      <c r="A619" s="24"/>
      <c r="B619" s="24"/>
      <c r="C619" s="24"/>
      <c r="D619" s="24"/>
      <c r="I619" s="34"/>
      <c r="W619" s="32"/>
      <c r="X619" s="34"/>
      <c r="Y619" s="64"/>
    </row>
    <row r="620" spans="1:25" s="22" customFormat="1" ht="18.75">
      <c r="A620" s="24"/>
      <c r="B620" s="24"/>
      <c r="C620" s="24"/>
      <c r="D620" s="24"/>
      <c r="I620" s="34"/>
      <c r="W620" s="32"/>
      <c r="X620" s="34"/>
      <c r="Y620" s="64"/>
    </row>
    <row r="621" spans="1:25" s="22" customFormat="1" ht="18.75">
      <c r="A621" s="24"/>
      <c r="B621" s="24"/>
      <c r="C621" s="24"/>
      <c r="D621" s="24"/>
      <c r="I621" s="34"/>
      <c r="W621" s="32"/>
      <c r="X621" s="34"/>
      <c r="Y621" s="64"/>
    </row>
    <row r="622" spans="1:25" s="22" customFormat="1" ht="18.75">
      <c r="A622" s="24"/>
      <c r="B622" s="24"/>
      <c r="C622" s="24"/>
      <c r="D622" s="24"/>
      <c r="I622" s="34"/>
      <c r="W622" s="32"/>
      <c r="X622" s="34"/>
      <c r="Y622" s="64"/>
    </row>
    <row r="623" spans="1:25" s="22" customFormat="1" ht="18.75">
      <c r="A623" s="24"/>
      <c r="B623" s="24"/>
      <c r="C623" s="24"/>
      <c r="D623" s="24"/>
      <c r="I623" s="34"/>
      <c r="W623" s="32"/>
      <c r="X623" s="34"/>
      <c r="Y623" s="64"/>
    </row>
    <row r="624" spans="1:25" s="22" customFormat="1" ht="18.75">
      <c r="A624" s="24"/>
      <c r="B624" s="24"/>
      <c r="C624" s="24"/>
      <c r="D624" s="24"/>
      <c r="I624" s="34"/>
      <c r="W624" s="32"/>
      <c r="X624" s="34"/>
      <c r="Y624" s="64"/>
    </row>
    <row r="625" spans="1:25" s="22" customFormat="1" ht="18.75">
      <c r="A625" s="24"/>
      <c r="B625" s="24"/>
      <c r="C625" s="24"/>
      <c r="D625" s="24"/>
      <c r="I625" s="34"/>
      <c r="W625" s="32"/>
      <c r="X625" s="34"/>
      <c r="Y625" s="64"/>
    </row>
    <row r="626" spans="1:25" s="22" customFormat="1" ht="18.75">
      <c r="A626" s="24"/>
      <c r="B626" s="24"/>
      <c r="C626" s="24"/>
      <c r="D626" s="24"/>
      <c r="I626" s="34"/>
      <c r="W626" s="32"/>
      <c r="X626" s="34"/>
      <c r="Y626" s="64"/>
    </row>
    <row r="627" spans="1:25" s="22" customFormat="1" ht="18.75">
      <c r="A627" s="24"/>
      <c r="B627" s="24"/>
      <c r="C627" s="24"/>
      <c r="D627" s="24"/>
      <c r="I627" s="34"/>
      <c r="W627" s="32"/>
      <c r="X627" s="34"/>
      <c r="Y627" s="64"/>
    </row>
    <row r="628" spans="1:25" s="22" customFormat="1" ht="18.75">
      <c r="A628" s="24"/>
      <c r="B628" s="24"/>
      <c r="C628" s="24"/>
      <c r="D628" s="24"/>
      <c r="I628" s="34"/>
      <c r="W628" s="32"/>
      <c r="X628" s="34"/>
      <c r="Y628" s="64"/>
    </row>
    <row r="629" spans="1:25" s="22" customFormat="1" ht="18.75">
      <c r="A629" s="24"/>
      <c r="B629" s="24"/>
      <c r="C629" s="24"/>
      <c r="D629" s="24"/>
      <c r="I629" s="34"/>
      <c r="W629" s="32"/>
      <c r="X629" s="34"/>
      <c r="Y629" s="64"/>
    </row>
    <row r="630" spans="1:25" s="22" customFormat="1" ht="18.75">
      <c r="A630" s="24"/>
      <c r="B630" s="24"/>
      <c r="C630" s="24"/>
      <c r="D630" s="24"/>
      <c r="I630" s="34"/>
      <c r="W630" s="32"/>
      <c r="X630" s="34"/>
      <c r="Y630" s="64"/>
    </row>
    <row r="631" spans="1:25" s="22" customFormat="1" ht="18.75">
      <c r="A631" s="24"/>
      <c r="B631" s="24"/>
      <c r="C631" s="24"/>
      <c r="D631" s="24"/>
      <c r="I631" s="34"/>
      <c r="W631" s="32"/>
      <c r="X631" s="34"/>
      <c r="Y631" s="64"/>
    </row>
    <row r="632" spans="1:25" s="22" customFormat="1" ht="18.75">
      <c r="A632" s="24"/>
      <c r="B632" s="24"/>
      <c r="C632" s="24"/>
      <c r="D632" s="24"/>
      <c r="I632" s="34"/>
      <c r="W632" s="32"/>
      <c r="X632" s="34"/>
      <c r="Y632" s="64"/>
    </row>
    <row r="633" spans="1:25" s="22" customFormat="1" ht="18.75">
      <c r="A633" s="24"/>
      <c r="B633" s="24"/>
      <c r="C633" s="24"/>
      <c r="D633" s="24"/>
      <c r="I633" s="34"/>
      <c r="W633" s="32"/>
      <c r="X633" s="34"/>
      <c r="Y633" s="64"/>
    </row>
    <row r="634" spans="1:25" s="22" customFormat="1" ht="18.75">
      <c r="A634" s="24"/>
      <c r="B634" s="24"/>
      <c r="C634" s="24"/>
      <c r="D634" s="24"/>
      <c r="I634" s="34"/>
      <c r="W634" s="32"/>
      <c r="X634" s="34"/>
      <c r="Y634" s="64"/>
    </row>
    <row r="635" spans="1:25" s="22" customFormat="1" ht="18.75">
      <c r="A635" s="24"/>
      <c r="B635" s="24"/>
      <c r="C635" s="24"/>
      <c r="D635" s="24"/>
      <c r="I635" s="34"/>
      <c r="W635" s="32"/>
      <c r="X635" s="34"/>
      <c r="Y635" s="64"/>
    </row>
    <row r="636" spans="1:25" s="22" customFormat="1" ht="18.75">
      <c r="A636" s="24"/>
      <c r="B636" s="24"/>
      <c r="C636" s="24"/>
      <c r="D636" s="24"/>
      <c r="I636" s="34"/>
      <c r="W636" s="32"/>
      <c r="X636" s="34"/>
      <c r="Y636" s="64"/>
    </row>
    <row r="637" spans="1:25" s="22" customFormat="1" ht="18.75">
      <c r="A637" s="24"/>
      <c r="B637" s="24"/>
      <c r="C637" s="24"/>
      <c r="D637" s="24"/>
      <c r="I637" s="34"/>
      <c r="W637" s="32"/>
      <c r="X637" s="34"/>
      <c r="Y637" s="64"/>
    </row>
    <row r="638" spans="1:25" s="22" customFormat="1" ht="18.75">
      <c r="A638" s="24"/>
      <c r="B638" s="24"/>
      <c r="C638" s="24"/>
      <c r="D638" s="24"/>
      <c r="I638" s="34"/>
      <c r="W638" s="32"/>
      <c r="X638" s="34"/>
      <c r="Y638" s="64"/>
    </row>
    <row r="639" spans="1:25" s="22" customFormat="1" ht="18.75">
      <c r="A639" s="24"/>
      <c r="B639" s="24"/>
      <c r="C639" s="24"/>
      <c r="D639" s="24"/>
      <c r="I639" s="34"/>
      <c r="W639" s="32"/>
      <c r="X639" s="34"/>
      <c r="Y639" s="64"/>
    </row>
    <row r="640" spans="1:25" s="22" customFormat="1" ht="18.75">
      <c r="A640" s="24"/>
      <c r="B640" s="24"/>
      <c r="C640" s="24"/>
      <c r="D640" s="24"/>
      <c r="I640" s="34"/>
      <c r="W640" s="32"/>
      <c r="X640" s="34"/>
      <c r="Y640" s="64"/>
    </row>
    <row r="641" spans="1:25" s="22" customFormat="1" ht="18.75">
      <c r="A641" s="24"/>
      <c r="B641" s="24"/>
      <c r="C641" s="24"/>
      <c r="D641" s="24"/>
      <c r="I641" s="34"/>
      <c r="W641" s="32"/>
      <c r="X641" s="34"/>
      <c r="Y641" s="64"/>
    </row>
    <row r="642" spans="1:25" s="22" customFormat="1" ht="18.75">
      <c r="A642" s="24"/>
      <c r="B642" s="24"/>
      <c r="C642" s="24"/>
      <c r="D642" s="24"/>
      <c r="I642" s="34"/>
      <c r="W642" s="32"/>
      <c r="X642" s="34"/>
      <c r="Y642" s="64"/>
    </row>
    <row r="643" spans="1:25" s="22" customFormat="1" ht="18.75">
      <c r="A643" s="24"/>
      <c r="B643" s="24"/>
      <c r="C643" s="24"/>
      <c r="D643" s="24"/>
      <c r="I643" s="34"/>
      <c r="W643" s="32"/>
      <c r="X643" s="34"/>
      <c r="Y643" s="64"/>
    </row>
    <row r="644" spans="1:25" s="22" customFormat="1" ht="18.75">
      <c r="A644" s="24"/>
      <c r="B644" s="24"/>
      <c r="C644" s="24"/>
      <c r="D644" s="24"/>
      <c r="I644" s="34"/>
      <c r="W644" s="32"/>
      <c r="X644" s="34"/>
      <c r="Y644" s="64"/>
    </row>
    <row r="645" spans="1:25" s="22" customFormat="1" ht="18.75">
      <c r="A645" s="24"/>
      <c r="B645" s="24"/>
      <c r="C645" s="24"/>
      <c r="D645" s="24"/>
      <c r="I645" s="34"/>
      <c r="W645" s="32"/>
      <c r="X645" s="34"/>
      <c r="Y645" s="64"/>
    </row>
    <row r="646" spans="1:25" s="22" customFormat="1" ht="18.75">
      <c r="A646" s="24"/>
      <c r="B646" s="24"/>
      <c r="C646" s="24"/>
      <c r="D646" s="24"/>
      <c r="I646" s="34"/>
      <c r="W646" s="32"/>
      <c r="X646" s="34"/>
      <c r="Y646" s="64"/>
    </row>
    <row r="647" spans="1:25" s="22" customFormat="1" ht="18.75">
      <c r="A647" s="24"/>
      <c r="B647" s="24"/>
      <c r="C647" s="24"/>
      <c r="D647" s="24"/>
      <c r="I647" s="34"/>
      <c r="W647" s="32"/>
      <c r="X647" s="34"/>
      <c r="Y647" s="64"/>
    </row>
    <row r="648" spans="1:25" s="22" customFormat="1" ht="18.75">
      <c r="A648" s="24"/>
      <c r="B648" s="24"/>
      <c r="C648" s="24"/>
      <c r="D648" s="24"/>
      <c r="I648" s="34"/>
      <c r="W648" s="32"/>
      <c r="X648" s="34"/>
      <c r="Y648" s="64"/>
    </row>
    <row r="649" spans="1:25" s="22" customFormat="1" ht="18.75">
      <c r="A649" s="24"/>
      <c r="B649" s="24"/>
      <c r="C649" s="24"/>
      <c r="D649" s="24"/>
      <c r="I649" s="34"/>
      <c r="W649" s="32"/>
      <c r="X649" s="34"/>
      <c r="Y649" s="64"/>
    </row>
    <row r="650" spans="1:25" s="22" customFormat="1" ht="18.75">
      <c r="A650" s="24"/>
      <c r="B650" s="24"/>
      <c r="C650" s="24"/>
      <c r="D650" s="24"/>
      <c r="I650" s="34"/>
      <c r="W650" s="32"/>
      <c r="X650" s="34"/>
      <c r="Y650" s="64"/>
    </row>
    <row r="651" spans="1:25" s="22" customFormat="1" ht="18.75">
      <c r="A651" s="24"/>
      <c r="B651" s="24"/>
      <c r="C651" s="24"/>
      <c r="D651" s="24"/>
      <c r="I651" s="34"/>
      <c r="W651" s="32"/>
      <c r="X651" s="34"/>
      <c r="Y651" s="64"/>
    </row>
    <row r="652" spans="1:25" s="22" customFormat="1" ht="18.75">
      <c r="A652" s="24"/>
      <c r="B652" s="24"/>
      <c r="C652" s="24"/>
      <c r="D652" s="24"/>
      <c r="I652" s="34"/>
      <c r="W652" s="32"/>
      <c r="X652" s="34"/>
      <c r="Y652" s="64"/>
    </row>
    <row r="653" spans="1:25" s="22" customFormat="1" ht="18.75">
      <c r="A653" s="24"/>
      <c r="B653" s="24"/>
      <c r="C653" s="24"/>
      <c r="D653" s="24"/>
      <c r="I653" s="34"/>
      <c r="W653" s="32"/>
      <c r="X653" s="34"/>
      <c r="Y653" s="64"/>
    </row>
    <row r="654" spans="1:25" s="22" customFormat="1" ht="18.75">
      <c r="A654" s="24"/>
      <c r="B654" s="24"/>
      <c r="C654" s="24"/>
      <c r="D654" s="24"/>
      <c r="I654" s="34"/>
      <c r="W654" s="32"/>
      <c r="X654" s="34"/>
      <c r="Y654" s="64"/>
    </row>
    <row r="655" spans="1:25" s="22" customFormat="1" ht="18.75">
      <c r="A655" s="24"/>
      <c r="B655" s="24"/>
      <c r="C655" s="24"/>
      <c r="D655" s="24"/>
      <c r="I655" s="34"/>
      <c r="W655" s="32"/>
      <c r="X655" s="34"/>
      <c r="Y655" s="64"/>
    </row>
    <row r="656" spans="1:25" s="22" customFormat="1" ht="18.75">
      <c r="A656" s="24"/>
      <c r="B656" s="24"/>
      <c r="C656" s="24"/>
      <c r="D656" s="24"/>
      <c r="I656" s="34"/>
      <c r="W656" s="32"/>
      <c r="X656" s="34"/>
      <c r="Y656" s="64"/>
    </row>
    <row r="657" spans="1:25" s="22" customFormat="1" ht="18.75">
      <c r="A657" s="24"/>
      <c r="B657" s="24"/>
      <c r="C657" s="24"/>
      <c r="D657" s="24"/>
      <c r="I657" s="34"/>
      <c r="W657" s="32"/>
      <c r="X657" s="34"/>
      <c r="Y657" s="64"/>
    </row>
    <row r="658" spans="1:25" s="22" customFormat="1" ht="18.75">
      <c r="A658" s="24"/>
      <c r="B658" s="24"/>
      <c r="C658" s="24"/>
      <c r="D658" s="24"/>
      <c r="I658" s="34"/>
      <c r="W658" s="32"/>
      <c r="X658" s="34"/>
      <c r="Y658" s="64"/>
    </row>
    <row r="659" spans="1:25" s="22" customFormat="1" ht="18.75">
      <c r="A659" s="24"/>
      <c r="B659" s="24"/>
      <c r="C659" s="24"/>
      <c r="D659" s="24"/>
      <c r="I659" s="34"/>
      <c r="W659" s="32"/>
      <c r="X659" s="34"/>
      <c r="Y659" s="64"/>
    </row>
    <row r="660" spans="1:25" s="22" customFormat="1" ht="18.75">
      <c r="A660" s="24"/>
      <c r="B660" s="24"/>
      <c r="C660" s="24"/>
      <c r="D660" s="24"/>
      <c r="I660" s="34"/>
      <c r="W660" s="32"/>
      <c r="X660" s="34"/>
      <c r="Y660" s="64"/>
    </row>
    <row r="661" spans="1:25" s="22" customFormat="1" ht="18.75">
      <c r="A661" s="24"/>
      <c r="B661" s="24"/>
      <c r="C661" s="24"/>
      <c r="D661" s="24"/>
      <c r="I661" s="34"/>
      <c r="W661" s="32"/>
      <c r="X661" s="34"/>
      <c r="Y661" s="64"/>
    </row>
    <row r="662" spans="1:25" s="22" customFormat="1" ht="18.75">
      <c r="A662" s="24"/>
      <c r="B662" s="24"/>
      <c r="C662" s="24"/>
      <c r="D662" s="24"/>
      <c r="I662" s="34"/>
      <c r="W662" s="32"/>
      <c r="X662" s="34"/>
      <c r="Y662" s="64"/>
    </row>
    <row r="663" spans="1:25" s="22" customFormat="1" ht="18.75">
      <c r="A663" s="24"/>
      <c r="B663" s="24"/>
      <c r="C663" s="24"/>
      <c r="D663" s="24"/>
      <c r="I663" s="34"/>
      <c r="W663" s="32"/>
      <c r="X663" s="34"/>
      <c r="Y663" s="64"/>
    </row>
    <row r="664" spans="1:25" s="22" customFormat="1" ht="18.75">
      <c r="A664" s="24"/>
      <c r="B664" s="24"/>
      <c r="C664" s="24"/>
      <c r="D664" s="24"/>
      <c r="I664" s="34"/>
      <c r="W664" s="32"/>
      <c r="X664" s="34"/>
      <c r="Y664" s="64"/>
    </row>
    <row r="665" spans="1:25" s="22" customFormat="1" ht="18.75">
      <c r="A665" s="24"/>
      <c r="B665" s="24"/>
      <c r="C665" s="24"/>
      <c r="D665" s="24"/>
      <c r="I665" s="34"/>
      <c r="W665" s="32"/>
      <c r="X665" s="34"/>
      <c r="Y665" s="64"/>
    </row>
    <row r="666" spans="1:25" s="22" customFormat="1" ht="18.75">
      <c r="A666" s="24"/>
      <c r="B666" s="24"/>
      <c r="C666" s="24"/>
      <c r="D666" s="24"/>
      <c r="I666" s="34"/>
      <c r="W666" s="32"/>
      <c r="X666" s="34"/>
      <c r="Y666" s="64"/>
    </row>
    <row r="667" spans="1:25" s="22" customFormat="1" ht="18.75">
      <c r="A667" s="24"/>
      <c r="B667" s="24"/>
      <c r="C667" s="24"/>
      <c r="D667" s="24"/>
      <c r="I667" s="34"/>
      <c r="W667" s="32"/>
      <c r="X667" s="34"/>
      <c r="Y667" s="64"/>
    </row>
    <row r="668" spans="1:25" s="22" customFormat="1" ht="18.75">
      <c r="A668" s="24"/>
      <c r="B668" s="24"/>
      <c r="C668" s="24"/>
      <c r="D668" s="24"/>
      <c r="I668" s="34"/>
      <c r="W668" s="32"/>
      <c r="X668" s="34"/>
      <c r="Y668" s="64"/>
    </row>
    <row r="669" spans="1:25" s="22" customFormat="1" ht="18.75">
      <c r="A669" s="24"/>
      <c r="B669" s="24"/>
      <c r="C669" s="24"/>
      <c r="D669" s="24"/>
      <c r="I669" s="34"/>
      <c r="W669" s="32"/>
      <c r="X669" s="34"/>
      <c r="Y669" s="64"/>
    </row>
    <row r="670" spans="1:25" s="22" customFormat="1" ht="18.75">
      <c r="A670" s="24"/>
      <c r="B670" s="24"/>
      <c r="C670" s="24"/>
      <c r="D670" s="24"/>
      <c r="I670" s="34"/>
      <c r="W670" s="32"/>
      <c r="X670" s="34"/>
      <c r="Y670" s="64"/>
    </row>
    <row r="671" spans="1:25" s="22" customFormat="1" ht="18.75">
      <c r="A671" s="24"/>
      <c r="B671" s="24"/>
      <c r="C671" s="24"/>
      <c r="D671" s="24"/>
      <c r="I671" s="34"/>
      <c r="W671" s="32"/>
      <c r="X671" s="34"/>
      <c r="Y671" s="64"/>
    </row>
    <row r="672" spans="1:25" s="22" customFormat="1" ht="18.75">
      <c r="A672" s="24"/>
      <c r="B672" s="24"/>
      <c r="C672" s="24"/>
      <c r="D672" s="24"/>
      <c r="I672" s="34"/>
      <c r="W672" s="32"/>
      <c r="X672" s="34"/>
      <c r="Y672" s="64"/>
    </row>
    <row r="673" spans="1:25" s="22" customFormat="1" ht="18.75">
      <c r="A673" s="24"/>
      <c r="B673" s="24"/>
      <c r="C673" s="24"/>
      <c r="D673" s="24"/>
      <c r="I673" s="34"/>
      <c r="W673" s="32"/>
      <c r="X673" s="34"/>
      <c r="Y673" s="64"/>
    </row>
    <row r="674" spans="1:25" s="22" customFormat="1" ht="18.75">
      <c r="A674" s="24"/>
      <c r="B674" s="24"/>
      <c r="C674" s="24"/>
      <c r="D674" s="24"/>
      <c r="I674" s="34"/>
      <c r="W674" s="32"/>
      <c r="X674" s="34"/>
      <c r="Y674" s="64"/>
    </row>
    <row r="675" spans="1:25" s="22" customFormat="1" ht="18.75">
      <c r="A675" s="24"/>
      <c r="B675" s="24"/>
      <c r="C675" s="24"/>
      <c r="D675" s="24"/>
      <c r="I675" s="34"/>
      <c r="W675" s="32"/>
      <c r="X675" s="34"/>
      <c r="Y675" s="64"/>
    </row>
    <row r="676" spans="1:25" s="22" customFormat="1" ht="18.75">
      <c r="A676" s="24"/>
      <c r="B676" s="24"/>
      <c r="C676" s="24"/>
      <c r="D676" s="24"/>
      <c r="I676" s="34"/>
      <c r="W676" s="32"/>
      <c r="X676" s="34"/>
      <c r="Y676" s="64"/>
    </row>
    <row r="677" spans="1:25" s="22" customFormat="1" ht="18.75">
      <c r="A677" s="24"/>
      <c r="B677" s="24"/>
      <c r="C677" s="24"/>
      <c r="D677" s="24"/>
      <c r="I677" s="34"/>
      <c r="W677" s="32"/>
      <c r="X677" s="34"/>
      <c r="Y677" s="64"/>
    </row>
    <row r="678" spans="1:25" s="22" customFormat="1" ht="18.75">
      <c r="A678" s="24"/>
      <c r="B678" s="24"/>
      <c r="C678" s="24"/>
      <c r="D678" s="24"/>
      <c r="I678" s="34"/>
      <c r="W678" s="32"/>
      <c r="X678" s="34"/>
      <c r="Y678" s="64"/>
    </row>
    <row r="679" spans="1:25" s="22" customFormat="1" ht="18.75">
      <c r="A679" s="24"/>
      <c r="B679" s="24"/>
      <c r="C679" s="24"/>
      <c r="D679" s="24"/>
      <c r="I679" s="34"/>
      <c r="W679" s="32"/>
      <c r="X679" s="34"/>
      <c r="Y679" s="64"/>
    </row>
    <row r="680" spans="1:25" s="22" customFormat="1" ht="18.75">
      <c r="A680" s="24"/>
      <c r="B680" s="24"/>
      <c r="C680" s="24"/>
      <c r="D680" s="24"/>
      <c r="I680" s="34"/>
      <c r="W680" s="32"/>
      <c r="X680" s="34"/>
      <c r="Y680" s="64"/>
    </row>
    <row r="681" spans="1:25" s="22" customFormat="1" ht="18.75">
      <c r="A681" s="24"/>
      <c r="B681" s="24"/>
      <c r="C681" s="24"/>
      <c r="D681" s="24"/>
      <c r="I681" s="34"/>
      <c r="W681" s="32"/>
      <c r="X681" s="34"/>
      <c r="Y681" s="64"/>
    </row>
    <row r="682" spans="1:25" s="22" customFormat="1" ht="18.75">
      <c r="A682" s="24"/>
      <c r="B682" s="24"/>
      <c r="C682" s="24"/>
      <c r="D682" s="24"/>
      <c r="I682" s="34"/>
      <c r="W682" s="32"/>
      <c r="X682" s="34"/>
      <c r="Y682" s="64"/>
    </row>
    <row r="683" spans="1:25" s="22" customFormat="1" ht="18.75">
      <c r="A683" s="24"/>
      <c r="B683" s="24"/>
      <c r="C683" s="24"/>
      <c r="D683" s="24"/>
      <c r="I683" s="34"/>
      <c r="W683" s="32"/>
      <c r="X683" s="34"/>
      <c r="Y683" s="64"/>
    </row>
    <row r="684" spans="1:25" s="22" customFormat="1" ht="18.75">
      <c r="A684" s="24"/>
      <c r="B684" s="24"/>
      <c r="C684" s="24"/>
      <c r="D684" s="24"/>
      <c r="I684" s="34"/>
      <c r="W684" s="32"/>
      <c r="X684" s="34"/>
      <c r="Y684" s="64"/>
    </row>
    <row r="685" spans="1:25" s="22" customFormat="1" ht="18.75">
      <c r="A685" s="24"/>
      <c r="B685" s="24"/>
      <c r="C685" s="24"/>
      <c r="D685" s="24"/>
      <c r="I685" s="34"/>
      <c r="W685" s="32"/>
      <c r="X685" s="34"/>
      <c r="Y685" s="64"/>
    </row>
    <row r="686" spans="1:25" s="22" customFormat="1" ht="18.75">
      <c r="A686" s="24"/>
      <c r="B686" s="24"/>
      <c r="C686" s="24"/>
      <c r="D686" s="24"/>
      <c r="I686" s="34"/>
      <c r="W686" s="32"/>
      <c r="X686" s="34"/>
      <c r="Y686" s="64"/>
    </row>
    <row r="687" spans="1:25" s="22" customFormat="1" ht="18.75">
      <c r="A687" s="24"/>
      <c r="B687" s="24"/>
      <c r="C687" s="24"/>
      <c r="D687" s="24"/>
      <c r="I687" s="34"/>
      <c r="W687" s="32"/>
      <c r="X687" s="34"/>
      <c r="Y687" s="64"/>
    </row>
    <row r="688" spans="1:25" s="22" customFormat="1" ht="18.75">
      <c r="A688" s="24"/>
      <c r="B688" s="24"/>
      <c r="C688" s="24"/>
      <c r="D688" s="24"/>
      <c r="I688" s="34"/>
      <c r="W688" s="32"/>
      <c r="X688" s="34"/>
      <c r="Y688" s="64"/>
    </row>
    <row r="689" spans="1:25" s="22" customFormat="1" ht="18.75">
      <c r="A689" s="24"/>
      <c r="B689" s="24"/>
      <c r="C689" s="24"/>
      <c r="D689" s="24"/>
      <c r="I689" s="34"/>
      <c r="W689" s="32"/>
      <c r="X689" s="34"/>
      <c r="Y689" s="64"/>
    </row>
    <row r="690" spans="1:25" s="22" customFormat="1" ht="18.75">
      <c r="A690" s="24"/>
      <c r="B690" s="24"/>
      <c r="C690" s="24"/>
      <c r="D690" s="24"/>
      <c r="I690" s="34"/>
      <c r="W690" s="32"/>
      <c r="X690" s="34"/>
      <c r="Y690" s="64"/>
    </row>
    <row r="691" spans="1:25" s="22" customFormat="1" ht="18.75">
      <c r="A691" s="24"/>
      <c r="B691" s="24"/>
      <c r="C691" s="24"/>
      <c r="D691" s="24"/>
      <c r="I691" s="34"/>
      <c r="W691" s="32"/>
      <c r="X691" s="34"/>
      <c r="Y691" s="64"/>
    </row>
    <row r="692" spans="1:25" s="22" customFormat="1" ht="18.75">
      <c r="A692" s="24"/>
      <c r="B692" s="24"/>
      <c r="C692" s="24"/>
      <c r="D692" s="24"/>
      <c r="I692" s="34"/>
      <c r="W692" s="32"/>
      <c r="X692" s="34"/>
      <c r="Y692" s="64"/>
    </row>
    <row r="693" spans="1:25" s="22" customFormat="1" ht="18.75">
      <c r="A693" s="24"/>
      <c r="B693" s="24"/>
      <c r="C693" s="24"/>
      <c r="D693" s="24"/>
      <c r="I693" s="34"/>
      <c r="W693" s="32"/>
      <c r="X693" s="34"/>
      <c r="Y693" s="64"/>
    </row>
    <row r="694" spans="1:25" s="22" customFormat="1" ht="18.75">
      <c r="A694" s="24"/>
      <c r="B694" s="24"/>
      <c r="C694" s="24"/>
      <c r="D694" s="24"/>
      <c r="I694" s="34"/>
      <c r="W694" s="32"/>
      <c r="X694" s="34"/>
      <c r="Y694" s="64"/>
    </row>
    <row r="695" spans="1:25" s="22" customFormat="1" ht="18.75">
      <c r="A695" s="24"/>
      <c r="B695" s="24"/>
      <c r="C695" s="24"/>
      <c r="D695" s="24"/>
      <c r="I695" s="34"/>
      <c r="W695" s="32"/>
      <c r="X695" s="34"/>
      <c r="Y695" s="64"/>
    </row>
    <row r="696" spans="1:25" s="22" customFormat="1" ht="18.75">
      <c r="A696" s="24"/>
      <c r="B696" s="24"/>
      <c r="C696" s="24"/>
      <c r="D696" s="24"/>
      <c r="I696" s="34"/>
      <c r="W696" s="32"/>
      <c r="X696" s="34"/>
      <c r="Y696" s="64"/>
    </row>
    <row r="697" spans="1:25" s="22" customFormat="1" ht="18.75">
      <c r="A697" s="24"/>
      <c r="B697" s="24"/>
      <c r="C697" s="24"/>
      <c r="D697" s="24"/>
      <c r="I697" s="34"/>
      <c r="W697" s="32"/>
      <c r="X697" s="34"/>
      <c r="Y697" s="64"/>
    </row>
    <row r="698" spans="1:25" s="22" customFormat="1" ht="18.75">
      <c r="A698" s="24"/>
      <c r="B698" s="24"/>
      <c r="C698" s="24"/>
      <c r="D698" s="24"/>
      <c r="I698" s="34"/>
      <c r="W698" s="32"/>
      <c r="X698" s="34"/>
      <c r="Y698" s="64"/>
    </row>
    <row r="699" spans="1:25" s="22" customFormat="1" ht="18.75">
      <c r="A699" s="24"/>
      <c r="B699" s="24"/>
      <c r="C699" s="24"/>
      <c r="D699" s="24"/>
      <c r="I699" s="34"/>
      <c r="W699" s="32"/>
      <c r="X699" s="34"/>
      <c r="Y699" s="64"/>
    </row>
    <row r="700" spans="1:25" s="22" customFormat="1" ht="18.75">
      <c r="A700" s="24"/>
      <c r="B700" s="24"/>
      <c r="C700" s="24"/>
      <c r="D700" s="24"/>
      <c r="I700" s="34"/>
      <c r="W700" s="32"/>
      <c r="X700" s="34"/>
      <c r="Y700" s="64"/>
    </row>
    <row r="701" spans="1:25" s="22" customFormat="1" ht="18.75">
      <c r="A701" s="24"/>
      <c r="B701" s="24"/>
      <c r="C701" s="24"/>
      <c r="D701" s="24"/>
      <c r="I701" s="34"/>
      <c r="W701" s="32"/>
      <c r="X701" s="34"/>
      <c r="Y701" s="64"/>
    </row>
    <row r="702" spans="1:25" s="22" customFormat="1" ht="18.75">
      <c r="A702" s="24"/>
      <c r="B702" s="24"/>
      <c r="C702" s="24"/>
      <c r="D702" s="24"/>
      <c r="I702" s="34"/>
      <c r="W702" s="32"/>
      <c r="X702" s="34"/>
      <c r="Y702" s="64"/>
    </row>
    <row r="703" spans="1:25" s="22" customFormat="1" ht="18.75">
      <c r="A703" s="24"/>
      <c r="B703" s="24"/>
      <c r="C703" s="24"/>
      <c r="D703" s="24"/>
      <c r="I703" s="34"/>
      <c r="W703" s="32"/>
      <c r="X703" s="34"/>
      <c r="Y703" s="64"/>
    </row>
    <row r="704" spans="1:25" s="22" customFormat="1" ht="18.75">
      <c r="A704" s="24"/>
      <c r="B704" s="24"/>
      <c r="C704" s="24"/>
      <c r="D704" s="24"/>
      <c r="I704" s="34"/>
      <c r="W704" s="32"/>
      <c r="X704" s="34"/>
      <c r="Y704" s="64"/>
    </row>
    <row r="705" spans="1:25" s="22" customFormat="1" ht="18.75">
      <c r="A705" s="24"/>
      <c r="B705" s="24"/>
      <c r="C705" s="24"/>
      <c r="D705" s="24"/>
      <c r="I705" s="34"/>
      <c r="W705" s="32"/>
      <c r="X705" s="34"/>
      <c r="Y705" s="64"/>
    </row>
    <row r="706" spans="1:25" s="22" customFormat="1" ht="18.75">
      <c r="A706" s="24"/>
      <c r="B706" s="24"/>
      <c r="C706" s="24"/>
      <c r="D706" s="24"/>
      <c r="I706" s="34"/>
      <c r="W706" s="32"/>
      <c r="X706" s="34"/>
      <c r="Y706" s="64"/>
    </row>
    <row r="707" spans="1:25" s="22" customFormat="1" ht="18.75">
      <c r="A707" s="24"/>
      <c r="B707" s="24"/>
      <c r="C707" s="24"/>
      <c r="D707" s="24"/>
      <c r="I707" s="34"/>
      <c r="W707" s="32"/>
      <c r="X707" s="34"/>
      <c r="Y707" s="64"/>
    </row>
    <row r="708" spans="1:25" s="22" customFormat="1" ht="18.75">
      <c r="A708" s="24"/>
      <c r="B708" s="24"/>
      <c r="C708" s="24"/>
      <c r="D708" s="24"/>
      <c r="I708" s="34"/>
      <c r="W708" s="32"/>
      <c r="X708" s="34"/>
      <c r="Y708" s="64"/>
    </row>
    <row r="709" spans="1:25" s="22" customFormat="1" ht="18.75">
      <c r="A709" s="24"/>
      <c r="B709" s="24"/>
      <c r="C709" s="24"/>
      <c r="D709" s="24"/>
      <c r="I709" s="34"/>
      <c r="W709" s="32"/>
      <c r="X709" s="34"/>
      <c r="Y709" s="64"/>
    </row>
    <row r="710" spans="1:25" s="22" customFormat="1" ht="18.75">
      <c r="A710" s="24"/>
      <c r="B710" s="24"/>
      <c r="C710" s="24"/>
      <c r="D710" s="24"/>
      <c r="I710" s="34"/>
      <c r="W710" s="32"/>
      <c r="X710" s="34"/>
      <c r="Y710" s="64"/>
    </row>
    <row r="711" spans="1:25" s="22" customFormat="1" ht="18.75">
      <c r="A711" s="24"/>
      <c r="B711" s="24"/>
      <c r="C711" s="24"/>
      <c r="D711" s="24"/>
      <c r="I711" s="34"/>
      <c r="W711" s="32"/>
      <c r="X711" s="34"/>
      <c r="Y711" s="64"/>
    </row>
    <row r="712" spans="1:25" s="22" customFormat="1" ht="18.75">
      <c r="A712" s="24"/>
      <c r="B712" s="24"/>
      <c r="C712" s="24"/>
      <c r="D712" s="24"/>
      <c r="I712" s="34"/>
      <c r="W712" s="32"/>
      <c r="X712" s="34"/>
      <c r="Y712" s="64"/>
    </row>
    <row r="713" spans="1:25" s="22" customFormat="1" ht="18.75">
      <c r="A713" s="24"/>
      <c r="B713" s="24"/>
      <c r="C713" s="24"/>
      <c r="D713" s="24"/>
      <c r="I713" s="34"/>
      <c r="W713" s="32"/>
      <c r="X713" s="34"/>
      <c r="Y713" s="64"/>
    </row>
    <row r="714" spans="1:25" s="22" customFormat="1" ht="18.75">
      <c r="A714" s="24"/>
      <c r="B714" s="24"/>
      <c r="C714" s="24"/>
      <c r="D714" s="24"/>
      <c r="I714" s="34"/>
      <c r="W714" s="32"/>
      <c r="X714" s="34"/>
      <c r="Y714" s="64"/>
    </row>
    <row r="715" spans="1:25" s="22" customFormat="1" ht="18.75">
      <c r="A715" s="24"/>
      <c r="B715" s="24"/>
      <c r="C715" s="24"/>
      <c r="D715" s="24"/>
      <c r="I715" s="34"/>
      <c r="W715" s="32"/>
      <c r="X715" s="34"/>
      <c r="Y715" s="64"/>
    </row>
    <row r="716" spans="1:25" s="22" customFormat="1" ht="18.75">
      <c r="A716" s="24"/>
      <c r="B716" s="24"/>
      <c r="C716" s="24"/>
      <c r="D716" s="24"/>
      <c r="I716" s="34"/>
      <c r="W716" s="32"/>
      <c r="X716" s="34"/>
      <c r="Y716" s="64"/>
    </row>
    <row r="717" spans="1:25" s="22" customFormat="1" ht="18.75">
      <c r="A717" s="24"/>
      <c r="B717" s="24"/>
      <c r="C717" s="24"/>
      <c r="D717" s="24"/>
      <c r="I717" s="34"/>
      <c r="W717" s="32"/>
      <c r="X717" s="34"/>
      <c r="Y717" s="64"/>
    </row>
    <row r="718" spans="1:25" s="22" customFormat="1" ht="18.75">
      <c r="A718" s="24"/>
      <c r="B718" s="24"/>
      <c r="C718" s="24"/>
      <c r="D718" s="24"/>
      <c r="I718" s="34"/>
      <c r="W718" s="32"/>
      <c r="X718" s="34"/>
      <c r="Y718" s="64"/>
    </row>
    <row r="719" spans="1:25" s="22" customFormat="1" ht="18.75">
      <c r="A719" s="24"/>
      <c r="B719" s="24"/>
      <c r="C719" s="24"/>
      <c r="D719" s="24"/>
      <c r="I719" s="34"/>
      <c r="W719" s="32"/>
      <c r="X719" s="34"/>
      <c r="Y719" s="64"/>
    </row>
    <row r="720" spans="1:25" s="22" customFormat="1" ht="18.75">
      <c r="A720" s="24"/>
      <c r="B720" s="24"/>
      <c r="C720" s="24"/>
      <c r="D720" s="24"/>
      <c r="I720" s="34"/>
      <c r="W720" s="32"/>
      <c r="X720" s="34"/>
      <c r="Y720" s="64"/>
    </row>
    <row r="721" spans="1:25" s="22" customFormat="1" ht="18.75">
      <c r="A721" s="24"/>
      <c r="B721" s="24"/>
      <c r="C721" s="24"/>
      <c r="D721" s="24"/>
      <c r="I721" s="34"/>
      <c r="W721" s="32"/>
      <c r="X721" s="34"/>
      <c r="Y721" s="64"/>
    </row>
    <row r="722" spans="1:25" s="22" customFormat="1" ht="18.75">
      <c r="A722" s="24"/>
      <c r="B722" s="24"/>
      <c r="C722" s="24"/>
      <c r="D722" s="24"/>
      <c r="I722" s="34"/>
      <c r="W722" s="32"/>
      <c r="X722" s="34"/>
      <c r="Y722" s="64"/>
    </row>
    <row r="723" spans="1:25" s="22" customFormat="1" ht="18.75">
      <c r="A723" s="24"/>
      <c r="B723" s="24"/>
      <c r="C723" s="24"/>
      <c r="D723" s="24"/>
      <c r="I723" s="34"/>
      <c r="W723" s="32"/>
      <c r="X723" s="34"/>
      <c r="Y723" s="64"/>
    </row>
    <row r="724" spans="1:25" s="22" customFormat="1" ht="18.75">
      <c r="A724" s="24"/>
      <c r="B724" s="24"/>
      <c r="C724" s="24"/>
      <c r="D724" s="24"/>
      <c r="I724" s="34"/>
      <c r="W724" s="32"/>
      <c r="X724" s="34"/>
      <c r="Y724" s="64"/>
    </row>
    <row r="725" spans="1:25" s="22" customFormat="1" ht="18.75">
      <c r="A725" s="24"/>
      <c r="B725" s="24"/>
      <c r="C725" s="24"/>
      <c r="D725" s="24"/>
      <c r="I725" s="34"/>
      <c r="W725" s="32"/>
      <c r="X725" s="34"/>
      <c r="Y725" s="64"/>
    </row>
    <row r="726" spans="1:25" s="22" customFormat="1" ht="18.75">
      <c r="A726" s="24"/>
      <c r="B726" s="24"/>
      <c r="C726" s="24"/>
      <c r="D726" s="24"/>
      <c r="I726" s="34"/>
      <c r="W726" s="32"/>
      <c r="X726" s="34"/>
      <c r="Y726" s="64"/>
    </row>
    <row r="727" spans="1:25" s="22" customFormat="1" ht="18.75">
      <c r="A727" s="24"/>
      <c r="B727" s="24"/>
      <c r="C727" s="24"/>
      <c r="D727" s="24"/>
      <c r="I727" s="34"/>
      <c r="W727" s="32"/>
      <c r="X727" s="34"/>
      <c r="Y727" s="64"/>
    </row>
    <row r="728" spans="1:25" s="22" customFormat="1" ht="18.75">
      <c r="A728" s="24"/>
      <c r="B728" s="24"/>
      <c r="C728" s="24"/>
      <c r="D728" s="24"/>
      <c r="I728" s="34"/>
      <c r="W728" s="32"/>
      <c r="X728" s="34"/>
      <c r="Y728" s="64"/>
    </row>
    <row r="729" spans="1:25" s="22" customFormat="1" ht="18.75">
      <c r="A729" s="24"/>
      <c r="B729" s="24"/>
      <c r="C729" s="24"/>
      <c r="D729" s="24"/>
      <c r="I729" s="34"/>
      <c r="W729" s="32"/>
      <c r="X729" s="34"/>
      <c r="Y729" s="64"/>
    </row>
    <row r="730" spans="1:25" s="22" customFormat="1" ht="18.75">
      <c r="A730" s="24"/>
      <c r="B730" s="24"/>
      <c r="C730" s="24"/>
      <c r="D730" s="24"/>
      <c r="I730" s="34"/>
      <c r="W730" s="32"/>
      <c r="X730" s="34"/>
      <c r="Y730" s="64"/>
    </row>
    <row r="731" spans="1:25" s="22" customFormat="1" ht="18.75">
      <c r="A731" s="24"/>
      <c r="B731" s="24"/>
      <c r="C731" s="24"/>
      <c r="D731" s="24"/>
      <c r="I731" s="34"/>
      <c r="W731" s="32"/>
      <c r="X731" s="34"/>
      <c r="Y731" s="64"/>
    </row>
    <row r="732" spans="1:25" s="22" customFormat="1" ht="18.75">
      <c r="A732" s="24"/>
      <c r="B732" s="24"/>
      <c r="C732" s="24"/>
      <c r="D732" s="24"/>
      <c r="I732" s="34"/>
      <c r="W732" s="32"/>
      <c r="X732" s="34"/>
      <c r="Y732" s="64"/>
    </row>
    <row r="733" spans="1:25" s="22" customFormat="1" ht="18.75">
      <c r="A733" s="24"/>
      <c r="B733" s="24"/>
      <c r="C733" s="24"/>
      <c r="D733" s="24"/>
      <c r="I733" s="34"/>
      <c r="W733" s="32"/>
      <c r="X733" s="34"/>
      <c r="Y733" s="64"/>
    </row>
    <row r="734" spans="1:25" s="22" customFormat="1" ht="18.75">
      <c r="A734" s="24"/>
      <c r="B734" s="24"/>
      <c r="C734" s="24"/>
      <c r="D734" s="24"/>
      <c r="I734" s="34"/>
      <c r="W734" s="32"/>
      <c r="X734" s="34"/>
      <c r="Y734" s="64"/>
    </row>
    <row r="735" spans="1:25" s="22" customFormat="1" ht="18.75">
      <c r="A735" s="24"/>
      <c r="B735" s="24"/>
      <c r="C735" s="24"/>
      <c r="D735" s="24"/>
      <c r="I735" s="34"/>
      <c r="W735" s="32"/>
      <c r="X735" s="34"/>
      <c r="Y735" s="64"/>
    </row>
    <row r="736" spans="1:25" s="22" customFormat="1" ht="18.75">
      <c r="A736" s="24"/>
      <c r="B736" s="24"/>
      <c r="C736" s="24"/>
      <c r="D736" s="24"/>
      <c r="I736" s="34"/>
      <c r="W736" s="32"/>
      <c r="X736" s="34"/>
      <c r="Y736" s="64"/>
    </row>
    <row r="737" spans="1:25" s="22" customFormat="1" ht="18.75">
      <c r="A737" s="24"/>
      <c r="B737" s="24"/>
      <c r="C737" s="24"/>
      <c r="D737" s="24"/>
      <c r="I737" s="34"/>
      <c r="W737" s="32"/>
      <c r="X737" s="34"/>
      <c r="Y737" s="64"/>
    </row>
    <row r="738" spans="1:25" s="22" customFormat="1" ht="18.75">
      <c r="A738" s="24"/>
      <c r="B738" s="24"/>
      <c r="C738" s="24"/>
      <c r="D738" s="24"/>
      <c r="I738" s="34"/>
      <c r="W738" s="32"/>
      <c r="X738" s="34"/>
      <c r="Y738" s="64"/>
    </row>
    <row r="739" spans="1:25" s="22" customFormat="1" ht="18.75">
      <c r="A739" s="24"/>
      <c r="B739" s="24"/>
      <c r="C739" s="24"/>
      <c r="D739" s="24"/>
      <c r="I739" s="34"/>
      <c r="W739" s="32"/>
      <c r="X739" s="34"/>
      <c r="Y739" s="64"/>
    </row>
    <row r="740" spans="1:25" s="22" customFormat="1" ht="18.75">
      <c r="A740" s="24"/>
      <c r="B740" s="24"/>
      <c r="C740" s="24"/>
      <c r="D740" s="24"/>
      <c r="I740" s="34"/>
      <c r="W740" s="32"/>
      <c r="X740" s="34"/>
      <c r="Y740" s="64"/>
    </row>
    <row r="741" spans="1:25" s="22" customFormat="1" ht="18.75">
      <c r="A741" s="24"/>
      <c r="B741" s="24"/>
      <c r="C741" s="24"/>
      <c r="D741" s="24"/>
      <c r="I741" s="34"/>
      <c r="W741" s="32"/>
      <c r="X741" s="34"/>
      <c r="Y741" s="64"/>
    </row>
    <row r="742" spans="1:25" s="22" customFormat="1" ht="18.75">
      <c r="A742" s="24"/>
      <c r="B742" s="24"/>
      <c r="C742" s="24"/>
      <c r="D742" s="24"/>
      <c r="I742" s="34"/>
      <c r="W742" s="32"/>
      <c r="X742" s="34"/>
      <c r="Y742" s="64"/>
    </row>
    <row r="743" spans="1:25" s="22" customFormat="1" ht="18.75">
      <c r="A743" s="24"/>
      <c r="B743" s="24"/>
      <c r="C743" s="24"/>
      <c r="D743" s="24"/>
      <c r="I743" s="34"/>
      <c r="W743" s="32"/>
      <c r="X743" s="34"/>
      <c r="Y743" s="64"/>
    </row>
    <row r="744" spans="1:25" s="22" customFormat="1" ht="18.75">
      <c r="A744" s="24"/>
      <c r="B744" s="24"/>
      <c r="C744" s="24"/>
      <c r="D744" s="24"/>
      <c r="I744" s="34"/>
      <c r="W744" s="32"/>
      <c r="X744" s="34"/>
      <c r="Y744" s="64"/>
    </row>
    <row r="745" spans="1:25" s="22" customFormat="1" ht="18.75">
      <c r="A745" s="24"/>
      <c r="B745" s="24"/>
      <c r="C745" s="24"/>
      <c r="D745" s="24"/>
      <c r="I745" s="34"/>
      <c r="W745" s="32"/>
      <c r="X745" s="34"/>
      <c r="Y745" s="64"/>
    </row>
    <row r="746" spans="1:25" s="22" customFormat="1" ht="18.75">
      <c r="A746" s="24"/>
      <c r="B746" s="24"/>
      <c r="C746" s="24"/>
      <c r="D746" s="24"/>
      <c r="I746" s="34"/>
      <c r="W746" s="32"/>
      <c r="X746" s="34"/>
      <c r="Y746" s="64"/>
    </row>
    <row r="747" spans="1:25" s="22" customFormat="1" ht="18.75">
      <c r="A747" s="24"/>
      <c r="B747" s="24"/>
      <c r="C747" s="24"/>
      <c r="D747" s="24"/>
      <c r="I747" s="34"/>
      <c r="W747" s="32"/>
      <c r="X747" s="34"/>
      <c r="Y747" s="64"/>
    </row>
    <row r="748" spans="1:25" s="22" customFormat="1" ht="18.75">
      <c r="A748" s="24"/>
      <c r="B748" s="24"/>
      <c r="C748" s="24"/>
      <c r="D748" s="24"/>
      <c r="I748" s="34"/>
      <c r="W748" s="32"/>
      <c r="X748" s="34"/>
      <c r="Y748" s="64"/>
    </row>
    <row r="749" spans="1:25" s="22" customFormat="1" ht="18.75">
      <c r="A749" s="24"/>
      <c r="B749" s="24"/>
      <c r="C749" s="24"/>
      <c r="D749" s="24"/>
      <c r="I749" s="34"/>
      <c r="W749" s="32"/>
      <c r="X749" s="34"/>
      <c r="Y749" s="64"/>
    </row>
    <row r="750" spans="1:25" s="22" customFormat="1" ht="18.75">
      <c r="A750" s="24"/>
      <c r="B750" s="24"/>
      <c r="C750" s="24"/>
      <c r="D750" s="24"/>
      <c r="I750" s="34"/>
      <c r="W750" s="32"/>
      <c r="X750" s="34"/>
      <c r="Y750" s="64"/>
    </row>
    <row r="751" spans="1:25" s="22" customFormat="1" ht="18.75">
      <c r="A751" s="24"/>
      <c r="B751" s="24"/>
      <c r="C751" s="24"/>
      <c r="D751" s="24"/>
      <c r="I751" s="34"/>
      <c r="W751" s="32"/>
      <c r="X751" s="34"/>
      <c r="Y751" s="64"/>
    </row>
    <row r="752" spans="1:25" s="22" customFormat="1" ht="18.75">
      <c r="A752" s="24"/>
      <c r="B752" s="24"/>
      <c r="C752" s="24"/>
      <c r="D752" s="24"/>
      <c r="I752" s="34"/>
      <c r="W752" s="32"/>
      <c r="X752" s="34"/>
      <c r="Y752" s="64"/>
    </row>
    <row r="753" spans="1:25" s="22" customFormat="1" ht="18.75">
      <c r="A753" s="24"/>
      <c r="B753" s="24"/>
      <c r="C753" s="24"/>
      <c r="D753" s="24"/>
      <c r="I753" s="34"/>
      <c r="W753" s="32"/>
      <c r="X753" s="34"/>
      <c r="Y753" s="64"/>
    </row>
    <row r="754" spans="1:25" s="22" customFormat="1" ht="18.75">
      <c r="A754" s="24"/>
      <c r="B754" s="24"/>
      <c r="C754" s="24"/>
      <c r="D754" s="24"/>
      <c r="I754" s="34"/>
      <c r="W754" s="32"/>
      <c r="X754" s="34"/>
      <c r="Y754" s="64"/>
    </row>
    <row r="755" spans="1:25" s="22" customFormat="1" ht="18.75">
      <c r="A755" s="24"/>
      <c r="B755" s="24"/>
      <c r="C755" s="24"/>
      <c r="D755" s="24"/>
      <c r="I755" s="34"/>
      <c r="W755" s="32"/>
      <c r="X755" s="34"/>
      <c r="Y755" s="64"/>
    </row>
    <row r="756" spans="1:25" s="22" customFormat="1" ht="18.75">
      <c r="A756" s="24"/>
      <c r="B756" s="24"/>
      <c r="C756" s="24"/>
      <c r="D756" s="24"/>
      <c r="I756" s="34"/>
      <c r="W756" s="32"/>
      <c r="X756" s="34"/>
      <c r="Y756" s="64"/>
    </row>
    <row r="757" spans="1:25" s="22" customFormat="1" ht="18.75">
      <c r="A757" s="24"/>
      <c r="B757" s="24"/>
      <c r="C757" s="24"/>
      <c r="D757" s="24"/>
      <c r="I757" s="34"/>
      <c r="W757" s="32"/>
      <c r="X757" s="34"/>
      <c r="Y757" s="64"/>
    </row>
    <row r="758" spans="1:25" s="22" customFormat="1" ht="18.75">
      <c r="A758" s="24"/>
      <c r="B758" s="24"/>
      <c r="C758" s="24"/>
      <c r="D758" s="24"/>
      <c r="I758" s="34"/>
      <c r="W758" s="32"/>
      <c r="X758" s="34"/>
      <c r="Y758" s="64"/>
    </row>
    <row r="759" spans="1:25" s="22" customFormat="1" ht="18.75">
      <c r="A759" s="24"/>
      <c r="B759" s="24"/>
      <c r="C759" s="24"/>
      <c r="D759" s="24"/>
      <c r="I759" s="34"/>
      <c r="W759" s="32"/>
      <c r="X759" s="34"/>
      <c r="Y759" s="64"/>
    </row>
    <row r="760" spans="1:25" s="22" customFormat="1" ht="18.75">
      <c r="A760" s="24"/>
      <c r="B760" s="24"/>
      <c r="C760" s="24"/>
      <c r="D760" s="24"/>
      <c r="I760" s="34"/>
      <c r="W760" s="32"/>
      <c r="X760" s="34"/>
      <c r="Y760" s="64"/>
    </row>
    <row r="761" spans="1:25" s="22" customFormat="1" ht="18.75">
      <c r="A761" s="24"/>
      <c r="B761" s="24"/>
      <c r="C761" s="24"/>
      <c r="D761" s="24"/>
      <c r="I761" s="34"/>
      <c r="W761" s="32"/>
      <c r="X761" s="34"/>
      <c r="Y761" s="64"/>
    </row>
    <row r="762" spans="1:25" s="22" customFormat="1" ht="18.75">
      <c r="A762" s="24"/>
      <c r="B762" s="24"/>
      <c r="C762" s="24"/>
      <c r="D762" s="24"/>
      <c r="I762" s="34"/>
      <c r="W762" s="32"/>
      <c r="X762" s="34"/>
      <c r="Y762" s="64"/>
    </row>
    <row r="763" spans="1:25" s="22" customFormat="1" ht="18.75">
      <c r="A763" s="24"/>
      <c r="B763" s="24"/>
      <c r="C763" s="24"/>
      <c r="D763" s="24"/>
      <c r="I763" s="34"/>
      <c r="W763" s="32"/>
      <c r="X763" s="34"/>
      <c r="Y763" s="64"/>
    </row>
    <row r="764" spans="1:25" s="22" customFormat="1" ht="18.75">
      <c r="A764" s="24"/>
      <c r="B764" s="24"/>
      <c r="C764" s="24"/>
      <c r="D764" s="24"/>
      <c r="I764" s="34"/>
      <c r="W764" s="32"/>
      <c r="X764" s="34"/>
      <c r="Y764" s="64"/>
    </row>
    <row r="765" spans="1:25" s="22" customFormat="1" ht="18.75">
      <c r="A765" s="24"/>
      <c r="B765" s="24"/>
      <c r="C765" s="24"/>
      <c r="D765" s="24"/>
      <c r="I765" s="34"/>
      <c r="W765" s="32"/>
      <c r="X765" s="34"/>
      <c r="Y765" s="64"/>
    </row>
    <row r="766" spans="1:25" s="22" customFormat="1" ht="18.75">
      <c r="A766" s="24"/>
      <c r="B766" s="24"/>
      <c r="C766" s="24"/>
      <c r="D766" s="24"/>
      <c r="I766" s="34"/>
      <c r="W766" s="32"/>
      <c r="X766" s="34"/>
      <c r="Y766" s="64"/>
    </row>
    <row r="767" spans="1:25" s="22" customFormat="1" ht="18.75">
      <c r="A767" s="24"/>
      <c r="B767" s="24"/>
      <c r="C767" s="24"/>
      <c r="D767" s="24"/>
      <c r="I767" s="34"/>
      <c r="W767" s="32"/>
      <c r="X767" s="34"/>
      <c r="Y767" s="64"/>
    </row>
    <row r="768" spans="1:25" s="22" customFormat="1" ht="18.75">
      <c r="A768" s="24"/>
      <c r="B768" s="24"/>
      <c r="C768" s="24"/>
      <c r="D768" s="24"/>
      <c r="I768" s="34"/>
      <c r="W768" s="32"/>
      <c r="X768" s="34"/>
      <c r="Y768" s="64"/>
    </row>
    <row r="769" spans="1:25" s="22" customFormat="1" ht="18.75">
      <c r="A769" s="24"/>
      <c r="B769" s="24"/>
      <c r="C769" s="24"/>
      <c r="D769" s="24"/>
      <c r="I769" s="34"/>
      <c r="W769" s="32"/>
      <c r="X769" s="34"/>
      <c r="Y769" s="64"/>
    </row>
    <row r="770" spans="1:25" s="22" customFormat="1" ht="18.75">
      <c r="A770" s="24"/>
      <c r="B770" s="24"/>
      <c r="C770" s="24"/>
      <c r="D770" s="24"/>
      <c r="I770" s="34"/>
      <c r="W770" s="32"/>
      <c r="X770" s="34"/>
      <c r="Y770" s="64"/>
    </row>
    <row r="771" spans="1:25" s="22" customFormat="1" ht="18.75">
      <c r="A771" s="24"/>
      <c r="B771" s="24"/>
      <c r="C771" s="24"/>
      <c r="D771" s="24"/>
      <c r="I771" s="34"/>
      <c r="W771" s="32"/>
      <c r="X771" s="34"/>
      <c r="Y771" s="64"/>
    </row>
    <row r="772" spans="1:25" s="22" customFormat="1" ht="18.75">
      <c r="A772" s="24"/>
      <c r="B772" s="24"/>
      <c r="C772" s="24"/>
      <c r="D772" s="24"/>
      <c r="I772" s="34"/>
      <c r="W772" s="32"/>
      <c r="X772" s="34"/>
      <c r="Y772" s="64"/>
    </row>
    <row r="773" spans="1:25" s="22" customFormat="1" ht="18.75">
      <c r="A773" s="24"/>
      <c r="B773" s="24"/>
      <c r="C773" s="24"/>
      <c r="D773" s="24"/>
      <c r="I773" s="34"/>
      <c r="W773" s="32"/>
      <c r="X773" s="34"/>
      <c r="Y773" s="64"/>
    </row>
    <row r="774" spans="1:25" s="22" customFormat="1" ht="18.75">
      <c r="A774" s="24"/>
      <c r="B774" s="24"/>
      <c r="C774" s="24"/>
      <c r="D774" s="24"/>
      <c r="I774" s="34"/>
      <c r="W774" s="32"/>
      <c r="X774" s="34"/>
      <c r="Y774" s="64"/>
    </row>
    <row r="775" spans="1:25" s="22" customFormat="1" ht="18.75">
      <c r="A775" s="24"/>
      <c r="B775" s="24"/>
      <c r="C775" s="24"/>
      <c r="D775" s="24"/>
      <c r="I775" s="34"/>
      <c r="W775" s="32"/>
      <c r="X775" s="34"/>
      <c r="Y775" s="64"/>
    </row>
    <row r="776" spans="1:25" s="22" customFormat="1" ht="18.75">
      <c r="A776" s="24"/>
      <c r="B776" s="24"/>
      <c r="C776" s="24"/>
      <c r="D776" s="24"/>
      <c r="I776" s="34"/>
      <c r="W776" s="32"/>
      <c r="X776" s="34"/>
      <c r="Y776" s="64"/>
    </row>
    <row r="777" spans="1:25" s="22" customFormat="1" ht="18.75">
      <c r="A777" s="24"/>
      <c r="B777" s="24"/>
      <c r="C777" s="24"/>
      <c r="D777" s="24"/>
      <c r="I777" s="34"/>
      <c r="W777" s="32"/>
      <c r="X777" s="34"/>
      <c r="Y777" s="64"/>
    </row>
    <row r="778" spans="1:25" s="22" customFormat="1" ht="18.75">
      <c r="A778" s="24"/>
      <c r="B778" s="24"/>
      <c r="C778" s="24"/>
      <c r="D778" s="24"/>
      <c r="I778" s="34"/>
      <c r="W778" s="32"/>
      <c r="X778" s="34"/>
      <c r="Y778" s="64"/>
    </row>
    <row r="779" spans="1:25" s="22" customFormat="1" ht="18.75">
      <c r="A779" s="24"/>
      <c r="B779" s="24"/>
      <c r="C779" s="24"/>
      <c r="D779" s="24"/>
      <c r="I779" s="34"/>
      <c r="W779" s="32"/>
      <c r="X779" s="34"/>
      <c r="Y779" s="64"/>
    </row>
    <row r="780" spans="1:25" s="22" customFormat="1" ht="18.75">
      <c r="A780" s="24"/>
      <c r="B780" s="24"/>
      <c r="C780" s="24"/>
      <c r="D780" s="24"/>
      <c r="I780" s="34"/>
      <c r="W780" s="32"/>
      <c r="X780" s="34"/>
      <c r="Y780" s="64"/>
    </row>
    <row r="781" spans="1:25" s="22" customFormat="1" ht="18.75">
      <c r="A781" s="24"/>
      <c r="B781" s="24"/>
      <c r="C781" s="24"/>
      <c r="D781" s="24"/>
      <c r="I781" s="34"/>
      <c r="W781" s="32"/>
      <c r="X781" s="34"/>
      <c r="Y781" s="64"/>
    </row>
    <row r="782" spans="1:25" s="22" customFormat="1" ht="18.75">
      <c r="A782" s="24"/>
      <c r="B782" s="24"/>
      <c r="C782" s="24"/>
      <c r="D782" s="24"/>
      <c r="I782" s="34"/>
      <c r="W782" s="32"/>
      <c r="X782" s="34"/>
      <c r="Y782" s="64"/>
    </row>
    <row r="783" spans="1:25" s="22" customFormat="1" ht="18.75">
      <c r="A783" s="24"/>
      <c r="B783" s="24"/>
      <c r="C783" s="24"/>
      <c r="D783" s="24"/>
      <c r="I783" s="34"/>
      <c r="W783" s="32"/>
      <c r="X783" s="34"/>
      <c r="Y783" s="64"/>
    </row>
    <row r="784" spans="1:25" s="22" customFormat="1" ht="18.75">
      <c r="A784" s="24"/>
      <c r="B784" s="24"/>
      <c r="C784" s="24"/>
      <c r="D784" s="24"/>
      <c r="I784" s="34"/>
      <c r="W784" s="32"/>
      <c r="X784" s="34"/>
      <c r="Y784" s="64"/>
    </row>
    <row r="785" spans="1:25" s="22" customFormat="1" ht="18.75">
      <c r="A785" s="24"/>
      <c r="B785" s="24"/>
      <c r="C785" s="24"/>
      <c r="D785" s="24"/>
      <c r="I785" s="34"/>
      <c r="W785" s="32"/>
      <c r="X785" s="34"/>
      <c r="Y785" s="64"/>
    </row>
    <row r="786" spans="1:25" s="22" customFormat="1" ht="18.75">
      <c r="A786" s="24"/>
      <c r="B786" s="24"/>
      <c r="C786" s="24"/>
      <c r="D786" s="24"/>
      <c r="I786" s="34"/>
      <c r="W786" s="32"/>
      <c r="X786" s="34"/>
      <c r="Y786" s="64"/>
    </row>
    <row r="787" spans="1:25" s="22" customFormat="1" ht="18.75">
      <c r="A787" s="24"/>
      <c r="B787" s="24"/>
      <c r="C787" s="24"/>
      <c r="D787" s="24"/>
      <c r="I787" s="34"/>
      <c r="W787" s="32"/>
      <c r="X787" s="34"/>
      <c r="Y787" s="64"/>
    </row>
    <row r="788" spans="1:25" s="22" customFormat="1" ht="18.75">
      <c r="A788" s="24"/>
      <c r="B788" s="24"/>
      <c r="C788" s="24"/>
      <c r="D788" s="24"/>
      <c r="I788" s="34"/>
      <c r="W788" s="32"/>
      <c r="X788" s="34"/>
      <c r="Y788" s="64"/>
    </row>
    <row r="789" spans="1:25" s="22" customFormat="1" ht="18.75">
      <c r="A789" s="24"/>
      <c r="B789" s="24"/>
      <c r="C789" s="24"/>
      <c r="D789" s="24"/>
      <c r="I789" s="34"/>
      <c r="W789" s="32"/>
      <c r="X789" s="34"/>
      <c r="Y789" s="64"/>
    </row>
    <row r="790" spans="1:25" s="22" customFormat="1" ht="18.75">
      <c r="A790" s="24"/>
      <c r="B790" s="24"/>
      <c r="C790" s="24"/>
      <c r="D790" s="24"/>
      <c r="I790" s="34"/>
      <c r="W790" s="32"/>
      <c r="X790" s="34"/>
      <c r="Y790" s="64"/>
    </row>
    <row r="791" spans="1:25" s="22" customFormat="1" ht="18.75">
      <c r="A791" s="24"/>
      <c r="B791" s="24"/>
      <c r="C791" s="24"/>
      <c r="D791" s="24"/>
      <c r="I791" s="34"/>
      <c r="W791" s="32"/>
      <c r="X791" s="34"/>
      <c r="Y791" s="64"/>
    </row>
    <row r="792" spans="1:25" s="22" customFormat="1" ht="18.75">
      <c r="A792" s="24"/>
      <c r="B792" s="24"/>
      <c r="C792" s="24"/>
      <c r="D792" s="24"/>
      <c r="I792" s="34"/>
      <c r="W792" s="32"/>
      <c r="X792" s="34"/>
      <c r="Y792" s="64"/>
    </row>
    <row r="793" spans="1:25" s="22" customFormat="1" ht="18.75">
      <c r="A793" s="24"/>
      <c r="B793" s="24"/>
      <c r="C793" s="24"/>
      <c r="D793" s="24"/>
      <c r="I793" s="34"/>
      <c r="W793" s="32"/>
      <c r="X793" s="34"/>
      <c r="Y793" s="64"/>
    </row>
    <row r="794" spans="1:25" s="22" customFormat="1" ht="18.75">
      <c r="A794" s="24"/>
      <c r="B794" s="24"/>
      <c r="C794" s="24"/>
      <c r="D794" s="24"/>
      <c r="I794" s="34"/>
      <c r="W794" s="32"/>
      <c r="X794" s="34"/>
      <c r="Y794" s="64"/>
    </row>
    <row r="795" spans="1:25" s="22" customFormat="1" ht="18.75">
      <c r="A795" s="24"/>
      <c r="B795" s="24"/>
      <c r="C795" s="24"/>
      <c r="D795" s="24"/>
      <c r="I795" s="34"/>
      <c r="W795" s="32"/>
      <c r="X795" s="34"/>
      <c r="Y795" s="64"/>
    </row>
    <row r="796" spans="1:25" s="22" customFormat="1" ht="18.75">
      <c r="A796" s="24"/>
      <c r="B796" s="24"/>
      <c r="C796" s="24"/>
      <c r="D796" s="24"/>
      <c r="I796" s="34"/>
      <c r="W796" s="32"/>
      <c r="X796" s="34"/>
      <c r="Y796" s="64"/>
    </row>
    <row r="797" spans="1:25" s="22" customFormat="1" ht="18.75">
      <c r="A797" s="24"/>
      <c r="B797" s="24"/>
      <c r="C797" s="24"/>
      <c r="D797" s="24"/>
      <c r="I797" s="34"/>
      <c r="W797" s="32"/>
      <c r="X797" s="34"/>
      <c r="Y797" s="64"/>
    </row>
    <row r="798" spans="1:25" s="22" customFormat="1" ht="18.75">
      <c r="A798" s="24"/>
      <c r="B798" s="24"/>
      <c r="C798" s="24"/>
      <c r="D798" s="24"/>
      <c r="I798" s="34"/>
      <c r="W798" s="32"/>
      <c r="X798" s="34"/>
      <c r="Y798" s="64"/>
    </row>
    <row r="799" spans="1:25" s="22" customFormat="1" ht="18.75">
      <c r="A799" s="24"/>
      <c r="B799" s="24"/>
      <c r="C799" s="24"/>
      <c r="D799" s="24"/>
      <c r="I799" s="34"/>
      <c r="W799" s="32"/>
      <c r="X799" s="34"/>
      <c r="Y799" s="64"/>
    </row>
    <row r="800" spans="1:25" s="22" customFormat="1" ht="18.75">
      <c r="A800" s="24"/>
      <c r="B800" s="24"/>
      <c r="C800" s="24"/>
      <c r="D800" s="24"/>
      <c r="I800" s="34"/>
      <c r="W800" s="32"/>
      <c r="X800" s="34"/>
      <c r="Y800" s="64"/>
    </row>
    <row r="801" spans="1:25" s="22" customFormat="1" ht="18.75">
      <c r="A801" s="24"/>
      <c r="B801" s="24"/>
      <c r="C801" s="24"/>
      <c r="D801" s="24"/>
      <c r="I801" s="34"/>
      <c r="W801" s="32"/>
      <c r="X801" s="34"/>
      <c r="Y801" s="64"/>
    </row>
    <row r="802" spans="1:25" s="22" customFormat="1" ht="18.75">
      <c r="A802" s="24"/>
      <c r="B802" s="24"/>
      <c r="C802" s="24"/>
      <c r="D802" s="24"/>
      <c r="I802" s="34"/>
      <c r="W802" s="32"/>
      <c r="X802" s="34"/>
      <c r="Y802" s="64"/>
    </row>
    <row r="803" spans="1:25" s="22" customFormat="1" ht="18.75">
      <c r="A803" s="24"/>
      <c r="B803" s="24"/>
      <c r="C803" s="24"/>
      <c r="D803" s="24"/>
      <c r="I803" s="34"/>
      <c r="W803" s="32"/>
      <c r="X803" s="34"/>
      <c r="Y803" s="64"/>
    </row>
    <row r="804" spans="1:25" s="22" customFormat="1" ht="18.75">
      <c r="A804" s="24"/>
      <c r="B804" s="24"/>
      <c r="C804" s="24"/>
      <c r="D804" s="24"/>
      <c r="I804" s="34"/>
      <c r="W804" s="32"/>
      <c r="X804" s="34"/>
      <c r="Y804" s="64"/>
    </row>
    <row r="805" spans="1:25" s="22" customFormat="1" ht="18.75">
      <c r="A805" s="24"/>
      <c r="B805" s="24"/>
      <c r="C805" s="24"/>
      <c r="D805" s="24"/>
      <c r="I805" s="34"/>
      <c r="W805" s="32"/>
      <c r="X805" s="34"/>
      <c r="Y805" s="64"/>
    </row>
    <row r="806" spans="1:25" s="22" customFormat="1" ht="18.75">
      <c r="A806" s="24"/>
      <c r="B806" s="24"/>
      <c r="C806" s="24"/>
      <c r="D806" s="24"/>
      <c r="I806" s="34"/>
      <c r="W806" s="32"/>
      <c r="X806" s="34"/>
      <c r="Y806" s="64"/>
    </row>
    <row r="807" spans="1:25" s="22" customFormat="1" ht="18.75">
      <c r="A807" s="24"/>
      <c r="B807" s="24"/>
      <c r="C807" s="24"/>
      <c r="D807" s="24"/>
      <c r="I807" s="34"/>
      <c r="W807" s="32"/>
      <c r="X807" s="34"/>
      <c r="Y807" s="64"/>
    </row>
    <row r="808" spans="1:25" s="22" customFormat="1" ht="18.75">
      <c r="A808" s="24"/>
      <c r="B808" s="24"/>
      <c r="C808" s="24"/>
      <c r="D808" s="24"/>
      <c r="I808" s="34"/>
      <c r="W808" s="32"/>
      <c r="X808" s="34"/>
      <c r="Y808" s="64"/>
    </row>
    <row r="809" spans="1:25" s="22" customFormat="1" ht="18.75">
      <c r="A809" s="24"/>
      <c r="B809" s="24"/>
      <c r="C809" s="24"/>
      <c r="D809" s="24"/>
      <c r="I809" s="34"/>
      <c r="W809" s="32"/>
      <c r="X809" s="34"/>
      <c r="Y809" s="64"/>
    </row>
    <row r="810" spans="1:25" s="22" customFormat="1" ht="18.75">
      <c r="A810" s="24"/>
      <c r="B810" s="24"/>
      <c r="C810" s="24"/>
      <c r="D810" s="24"/>
      <c r="I810" s="34"/>
      <c r="W810" s="32"/>
      <c r="X810" s="34"/>
      <c r="Y810" s="64"/>
    </row>
    <row r="811" spans="1:25" s="22" customFormat="1" ht="18.75">
      <c r="A811" s="24"/>
      <c r="B811" s="24"/>
      <c r="C811" s="24"/>
      <c r="D811" s="24"/>
      <c r="I811" s="34"/>
      <c r="W811" s="32"/>
      <c r="X811" s="34"/>
      <c r="Y811" s="64"/>
    </row>
    <row r="812" spans="1:25" s="22" customFormat="1" ht="18.75">
      <c r="A812" s="24"/>
      <c r="B812" s="24"/>
      <c r="C812" s="24"/>
      <c r="D812" s="24"/>
      <c r="I812" s="34"/>
      <c r="W812" s="32"/>
      <c r="X812" s="34"/>
      <c r="Y812" s="64"/>
    </row>
    <row r="813" spans="1:25" s="22" customFormat="1" ht="18.75">
      <c r="A813" s="24"/>
      <c r="B813" s="24"/>
      <c r="C813" s="24"/>
      <c r="D813" s="24"/>
      <c r="I813" s="34"/>
      <c r="W813" s="32"/>
      <c r="X813" s="34"/>
      <c r="Y813" s="64"/>
    </row>
    <row r="814" spans="1:25" s="22" customFormat="1" ht="18.75">
      <c r="A814" s="24"/>
      <c r="B814" s="24"/>
      <c r="C814" s="24"/>
      <c r="D814" s="24"/>
      <c r="I814" s="34"/>
      <c r="W814" s="32"/>
      <c r="X814" s="34"/>
      <c r="Y814" s="64"/>
    </row>
    <row r="815" spans="1:25" s="22" customFormat="1" ht="18.75">
      <c r="A815" s="24"/>
      <c r="B815" s="24"/>
      <c r="C815" s="24"/>
      <c r="D815" s="24"/>
      <c r="I815" s="34"/>
      <c r="W815" s="32"/>
      <c r="X815" s="34"/>
      <c r="Y815" s="64"/>
    </row>
    <row r="816" spans="1:25" s="22" customFormat="1" ht="18.75">
      <c r="A816" s="24"/>
      <c r="B816" s="24"/>
      <c r="C816" s="24"/>
      <c r="D816" s="24"/>
      <c r="I816" s="34"/>
      <c r="W816" s="32"/>
      <c r="X816" s="34"/>
      <c r="Y816" s="64"/>
    </row>
    <row r="817" spans="1:25" s="22" customFormat="1" ht="18.75">
      <c r="A817" s="24"/>
      <c r="B817" s="24"/>
      <c r="C817" s="24"/>
      <c r="D817" s="24"/>
      <c r="I817" s="34"/>
      <c r="W817" s="32"/>
      <c r="X817" s="34"/>
      <c r="Y817" s="64"/>
    </row>
    <row r="818" spans="1:25" s="22" customFormat="1" ht="18.75">
      <c r="A818" s="24"/>
      <c r="B818" s="24"/>
      <c r="C818" s="24"/>
      <c r="D818" s="24"/>
      <c r="I818" s="34"/>
      <c r="W818" s="32"/>
      <c r="X818" s="34"/>
      <c r="Y818" s="64"/>
    </row>
    <row r="819" spans="1:25" s="22" customFormat="1" ht="18.75">
      <c r="A819" s="24"/>
      <c r="B819" s="24"/>
      <c r="C819" s="24"/>
      <c r="D819" s="24"/>
      <c r="I819" s="34"/>
      <c r="W819" s="32"/>
      <c r="X819" s="34"/>
      <c r="Y819" s="64"/>
    </row>
    <row r="820" spans="1:25" s="22" customFormat="1" ht="18.75">
      <c r="A820" s="24"/>
      <c r="B820" s="24"/>
      <c r="C820" s="24"/>
      <c r="D820" s="24"/>
      <c r="I820" s="34"/>
      <c r="W820" s="32"/>
      <c r="X820" s="34"/>
      <c r="Y820" s="64"/>
    </row>
    <row r="821" spans="1:25" s="22" customFormat="1" ht="18.75">
      <c r="A821" s="24"/>
      <c r="B821" s="24"/>
      <c r="C821" s="24"/>
      <c r="D821" s="24"/>
      <c r="I821" s="34"/>
      <c r="W821" s="32"/>
      <c r="X821" s="34"/>
      <c r="Y821" s="64"/>
    </row>
    <row r="822" spans="1:25" s="22" customFormat="1" ht="18.75">
      <c r="A822" s="24"/>
      <c r="B822" s="24"/>
      <c r="C822" s="24"/>
      <c r="D822" s="24"/>
      <c r="I822" s="34"/>
      <c r="W822" s="32"/>
      <c r="X822" s="34"/>
      <c r="Y822" s="64"/>
    </row>
    <row r="823" spans="1:25" s="22" customFormat="1" ht="18.75">
      <c r="A823" s="24"/>
      <c r="B823" s="24"/>
      <c r="C823" s="24"/>
      <c r="D823" s="24"/>
      <c r="I823" s="34"/>
      <c r="W823" s="32"/>
      <c r="X823" s="34"/>
      <c r="Y823" s="64"/>
    </row>
    <row r="824" spans="1:25" s="22" customFormat="1" ht="18.75">
      <c r="A824" s="24"/>
      <c r="B824" s="24"/>
      <c r="C824" s="24"/>
      <c r="D824" s="24"/>
      <c r="I824" s="34"/>
      <c r="W824" s="32"/>
      <c r="X824" s="34"/>
      <c r="Y824" s="64"/>
    </row>
    <row r="825" spans="1:25" s="22" customFormat="1" ht="18.75">
      <c r="A825" s="24"/>
      <c r="B825" s="24"/>
      <c r="C825" s="24"/>
      <c r="D825" s="24"/>
      <c r="I825" s="34"/>
      <c r="W825" s="32"/>
      <c r="X825" s="34"/>
      <c r="Y825" s="64"/>
    </row>
    <row r="826" spans="1:25" s="22" customFormat="1" ht="18.75">
      <c r="A826" s="24"/>
      <c r="B826" s="24"/>
      <c r="C826" s="24"/>
      <c r="D826" s="24"/>
      <c r="I826" s="34"/>
      <c r="W826" s="32"/>
      <c r="X826" s="34"/>
      <c r="Y826" s="64"/>
    </row>
    <row r="827" spans="1:25" s="22" customFormat="1" ht="18.75">
      <c r="A827" s="24"/>
      <c r="B827" s="24"/>
      <c r="C827" s="24"/>
      <c r="D827" s="24"/>
      <c r="I827" s="34"/>
      <c r="W827" s="32"/>
      <c r="X827" s="34"/>
      <c r="Y827" s="64"/>
    </row>
    <row r="828" spans="1:25" s="22" customFormat="1" ht="18.75">
      <c r="A828" s="24"/>
      <c r="B828" s="24"/>
      <c r="C828" s="24"/>
      <c r="D828" s="24"/>
      <c r="I828" s="34"/>
      <c r="W828" s="32"/>
      <c r="X828" s="34"/>
      <c r="Y828" s="64"/>
    </row>
    <row r="829" spans="1:25" s="22" customFormat="1" ht="18.75">
      <c r="A829" s="24"/>
      <c r="B829" s="24"/>
      <c r="C829" s="24"/>
      <c r="D829" s="24"/>
      <c r="I829" s="34"/>
      <c r="W829" s="32"/>
      <c r="X829" s="34"/>
      <c r="Y829" s="64"/>
    </row>
    <row r="830" spans="1:25" s="22" customFormat="1" ht="18.75">
      <c r="A830" s="24"/>
      <c r="B830" s="24"/>
      <c r="C830" s="24"/>
      <c r="D830" s="24"/>
      <c r="I830" s="34"/>
      <c r="W830" s="32"/>
      <c r="X830" s="34"/>
      <c r="Y830" s="64"/>
    </row>
    <row r="831" spans="1:25" s="22" customFormat="1" ht="18.75">
      <c r="A831" s="24"/>
      <c r="B831" s="24"/>
      <c r="C831" s="24"/>
      <c r="D831" s="24"/>
      <c r="I831" s="34"/>
      <c r="W831" s="32"/>
      <c r="X831" s="34"/>
      <c r="Y831" s="64"/>
    </row>
    <row r="832" spans="1:25" s="22" customFormat="1" ht="18.75">
      <c r="A832" s="24"/>
      <c r="B832" s="24"/>
      <c r="C832" s="24"/>
      <c r="D832" s="24"/>
      <c r="I832" s="34"/>
      <c r="W832" s="32"/>
      <c r="X832" s="34"/>
      <c r="Y832" s="64"/>
    </row>
    <row r="833" spans="1:25" s="22" customFormat="1" ht="18.75">
      <c r="A833" s="24"/>
      <c r="B833" s="24"/>
      <c r="C833" s="24"/>
      <c r="D833" s="24"/>
      <c r="I833" s="34"/>
      <c r="W833" s="32"/>
      <c r="X833" s="34"/>
      <c r="Y833" s="64"/>
    </row>
    <row r="834" spans="1:25" s="22" customFormat="1" ht="18.75">
      <c r="A834" s="24"/>
      <c r="B834" s="24"/>
      <c r="C834" s="24"/>
      <c r="D834" s="24"/>
      <c r="I834" s="34"/>
      <c r="W834" s="32"/>
      <c r="X834" s="34"/>
      <c r="Y834" s="64"/>
    </row>
    <row r="835" spans="1:25" s="22" customFormat="1" ht="18.75">
      <c r="A835" s="24"/>
      <c r="B835" s="24"/>
      <c r="C835" s="24"/>
      <c r="D835" s="24"/>
      <c r="I835" s="34"/>
      <c r="W835" s="32"/>
      <c r="X835" s="34"/>
      <c r="Y835" s="64"/>
    </row>
    <row r="836" spans="1:25" s="22" customFormat="1" ht="18.75">
      <c r="A836" s="24"/>
      <c r="B836" s="24"/>
      <c r="C836" s="24"/>
      <c r="D836" s="24"/>
      <c r="I836" s="34"/>
      <c r="W836" s="32"/>
      <c r="X836" s="34"/>
      <c r="Y836" s="64"/>
    </row>
    <row r="837" spans="1:25" s="22" customFormat="1" ht="18.75">
      <c r="A837" s="24"/>
      <c r="B837" s="24"/>
      <c r="C837" s="24"/>
      <c r="D837" s="24"/>
      <c r="I837" s="34"/>
      <c r="W837" s="32"/>
      <c r="X837" s="34"/>
      <c r="Y837" s="64"/>
    </row>
    <row r="838" spans="1:25" s="22" customFormat="1" ht="18.75">
      <c r="A838" s="24"/>
      <c r="B838" s="24"/>
      <c r="C838" s="24"/>
      <c r="D838" s="24"/>
      <c r="I838" s="34"/>
      <c r="W838" s="32"/>
      <c r="X838" s="34"/>
      <c r="Y838" s="64"/>
    </row>
    <row r="839" spans="1:25" s="22" customFormat="1" ht="18.75">
      <c r="A839" s="24"/>
      <c r="B839" s="24"/>
      <c r="C839" s="24"/>
      <c r="D839" s="24"/>
      <c r="I839" s="34"/>
      <c r="W839" s="32"/>
      <c r="X839" s="34"/>
      <c r="Y839" s="64"/>
    </row>
    <row r="840" spans="1:25" s="22" customFormat="1" ht="18.75">
      <c r="A840" s="24"/>
      <c r="B840" s="24"/>
      <c r="C840" s="24"/>
      <c r="D840" s="24"/>
      <c r="I840" s="34"/>
      <c r="W840" s="32"/>
      <c r="X840" s="34"/>
      <c r="Y840" s="64"/>
    </row>
    <row r="841" spans="1:25" s="22" customFormat="1" ht="18.75">
      <c r="A841" s="24"/>
      <c r="B841" s="24"/>
      <c r="C841" s="24"/>
      <c r="D841" s="24"/>
      <c r="I841" s="34"/>
      <c r="W841" s="32"/>
      <c r="X841" s="34"/>
      <c r="Y841" s="64"/>
    </row>
    <row r="842" spans="1:25" s="22" customFormat="1" ht="18.75">
      <c r="A842" s="24"/>
      <c r="B842" s="24"/>
      <c r="C842" s="24"/>
      <c r="D842" s="24"/>
      <c r="I842" s="34"/>
      <c r="W842" s="32"/>
      <c r="X842" s="34"/>
      <c r="Y842" s="64"/>
    </row>
    <row r="843" spans="1:25" s="22" customFormat="1" ht="18.75">
      <c r="A843" s="24"/>
      <c r="B843" s="24"/>
      <c r="C843" s="24"/>
      <c r="D843" s="24"/>
      <c r="I843" s="34"/>
      <c r="W843" s="32"/>
      <c r="X843" s="34"/>
      <c r="Y843" s="64"/>
    </row>
    <row r="844" spans="1:25" s="22" customFormat="1" ht="18.75">
      <c r="A844" s="24"/>
      <c r="B844" s="24"/>
      <c r="C844" s="24"/>
      <c r="D844" s="24"/>
      <c r="I844" s="34"/>
      <c r="W844" s="32"/>
      <c r="X844" s="34"/>
      <c r="Y844" s="64"/>
    </row>
    <row r="845" spans="1:25" s="22" customFormat="1" ht="18.75">
      <c r="A845" s="24"/>
      <c r="B845" s="24"/>
      <c r="C845" s="24"/>
      <c r="D845" s="24"/>
      <c r="I845" s="34"/>
      <c r="W845" s="32"/>
      <c r="X845" s="34"/>
      <c r="Y845" s="64"/>
    </row>
    <row r="846" spans="1:25" s="22" customFormat="1" ht="18.75">
      <c r="A846" s="24"/>
      <c r="B846" s="24"/>
      <c r="C846" s="24"/>
      <c r="D846" s="24"/>
      <c r="I846" s="34"/>
      <c r="W846" s="32"/>
      <c r="X846" s="34"/>
      <c r="Y846" s="64"/>
    </row>
    <row r="847" spans="1:25" s="22" customFormat="1" ht="18.75">
      <c r="A847" s="24"/>
      <c r="B847" s="24"/>
      <c r="C847" s="24"/>
      <c r="D847" s="24"/>
      <c r="I847" s="34"/>
      <c r="W847" s="32"/>
      <c r="X847" s="34"/>
      <c r="Y847" s="64"/>
    </row>
    <row r="848" spans="1:25" s="22" customFormat="1" ht="18.75">
      <c r="A848" s="24"/>
      <c r="B848" s="24"/>
      <c r="C848" s="24"/>
      <c r="D848" s="24"/>
      <c r="I848" s="34"/>
      <c r="W848" s="32"/>
      <c r="X848" s="34"/>
      <c r="Y848" s="64"/>
    </row>
    <row r="849" spans="1:25" s="22" customFormat="1" ht="18.75">
      <c r="A849" s="24"/>
      <c r="B849" s="24"/>
      <c r="C849" s="24"/>
      <c r="D849" s="24"/>
      <c r="I849" s="34"/>
      <c r="W849" s="32"/>
      <c r="X849" s="34"/>
      <c r="Y849" s="64"/>
    </row>
    <row r="850" spans="1:25" s="22" customFormat="1" ht="18.75">
      <c r="A850" s="24"/>
      <c r="B850" s="24"/>
      <c r="C850" s="24"/>
      <c r="D850" s="24"/>
      <c r="I850" s="34"/>
      <c r="W850" s="32"/>
      <c r="X850" s="34"/>
      <c r="Y850" s="64"/>
    </row>
    <row r="851" spans="1:25" s="22" customFormat="1" ht="18.75">
      <c r="A851" s="24"/>
      <c r="B851" s="24"/>
      <c r="C851" s="24"/>
      <c r="D851" s="24"/>
      <c r="I851" s="34"/>
      <c r="W851" s="32"/>
      <c r="X851" s="34"/>
      <c r="Y851" s="64"/>
    </row>
    <row r="852" spans="1:25" s="22" customFormat="1" ht="18.75">
      <c r="A852" s="24"/>
      <c r="B852" s="24"/>
      <c r="C852" s="24"/>
      <c r="D852" s="24"/>
      <c r="I852" s="34"/>
      <c r="W852" s="32"/>
      <c r="X852" s="34"/>
      <c r="Y852" s="64"/>
    </row>
    <row r="853" spans="1:25" s="22" customFormat="1" ht="18.75">
      <c r="A853" s="24"/>
      <c r="B853" s="24"/>
      <c r="C853" s="24"/>
      <c r="D853" s="24"/>
      <c r="I853" s="34"/>
      <c r="W853" s="32"/>
      <c r="X853" s="34"/>
      <c r="Y853" s="64"/>
    </row>
    <row r="854" spans="1:25" s="22" customFormat="1" ht="18.75">
      <c r="A854" s="24"/>
      <c r="B854" s="24"/>
      <c r="C854" s="24"/>
      <c r="D854" s="24"/>
      <c r="I854" s="34"/>
      <c r="W854" s="32"/>
      <c r="X854" s="34"/>
      <c r="Y854" s="64"/>
    </row>
    <row r="855" spans="1:25" s="22" customFormat="1" ht="18.75">
      <c r="A855" s="24"/>
      <c r="B855" s="24"/>
      <c r="C855" s="24"/>
      <c r="D855" s="24"/>
      <c r="I855" s="34"/>
      <c r="W855" s="32"/>
      <c r="X855" s="34"/>
      <c r="Y855" s="64"/>
    </row>
    <row r="856" spans="1:25" s="22" customFormat="1" ht="18.75">
      <c r="A856" s="24"/>
      <c r="B856" s="24"/>
      <c r="C856" s="24"/>
      <c r="D856" s="24"/>
      <c r="I856" s="34"/>
      <c r="W856" s="32"/>
      <c r="X856" s="34"/>
      <c r="Y856" s="64"/>
    </row>
    <row r="857" spans="1:25" s="22" customFormat="1" ht="18.75">
      <c r="A857" s="24"/>
      <c r="B857" s="24"/>
      <c r="C857" s="24"/>
      <c r="D857" s="24"/>
      <c r="I857" s="34"/>
      <c r="W857" s="32"/>
      <c r="X857" s="34"/>
      <c r="Y857" s="64"/>
    </row>
    <row r="858" spans="1:25" s="22" customFormat="1" ht="18.75">
      <c r="A858" s="24"/>
      <c r="B858" s="24"/>
      <c r="C858" s="24"/>
      <c r="D858" s="24"/>
      <c r="I858" s="34"/>
      <c r="W858" s="32"/>
      <c r="X858" s="34"/>
      <c r="Y858" s="64"/>
    </row>
    <row r="859" spans="1:25" s="22" customFormat="1" ht="18.75">
      <c r="A859" s="24"/>
      <c r="B859" s="24"/>
      <c r="C859" s="24"/>
      <c r="D859" s="24"/>
      <c r="I859" s="34"/>
      <c r="W859" s="32"/>
      <c r="X859" s="34"/>
      <c r="Y859" s="64"/>
    </row>
    <row r="860" spans="1:25" s="22" customFormat="1" ht="18.75">
      <c r="A860" s="24"/>
      <c r="B860" s="24"/>
      <c r="C860" s="24"/>
      <c r="D860" s="24"/>
      <c r="I860" s="34"/>
      <c r="W860" s="32"/>
      <c r="X860" s="34"/>
      <c r="Y860" s="64"/>
    </row>
    <row r="861" spans="1:25" s="22" customFormat="1" ht="18.75">
      <c r="A861" s="24"/>
      <c r="B861" s="24"/>
      <c r="C861" s="24"/>
      <c r="D861" s="24"/>
      <c r="I861" s="34"/>
      <c r="W861" s="32"/>
      <c r="X861" s="34"/>
      <c r="Y861" s="64"/>
    </row>
    <row r="862" spans="1:25" s="22" customFormat="1" ht="18.75">
      <c r="A862" s="24"/>
      <c r="B862" s="24"/>
      <c r="C862" s="24"/>
      <c r="D862" s="24"/>
      <c r="I862" s="34"/>
      <c r="W862" s="32"/>
      <c r="X862" s="34"/>
      <c r="Y862" s="64"/>
    </row>
    <row r="863" spans="1:25" s="22" customFormat="1" ht="18.75">
      <c r="A863" s="24"/>
      <c r="B863" s="24"/>
      <c r="C863" s="24"/>
      <c r="D863" s="24"/>
      <c r="I863" s="34"/>
      <c r="W863" s="32"/>
      <c r="X863" s="34"/>
      <c r="Y863" s="64"/>
    </row>
    <row r="864" spans="1:25" s="22" customFormat="1" ht="18.75">
      <c r="A864" s="24"/>
      <c r="B864" s="24"/>
      <c r="C864" s="24"/>
      <c r="D864" s="24"/>
      <c r="I864" s="34"/>
      <c r="W864" s="32"/>
      <c r="X864" s="34"/>
      <c r="Y864" s="64"/>
    </row>
    <row r="865" spans="1:25" s="22" customFormat="1" ht="18.75">
      <c r="A865" s="24"/>
      <c r="B865" s="24"/>
      <c r="C865" s="24"/>
      <c r="D865" s="24"/>
      <c r="I865" s="34"/>
      <c r="W865" s="32"/>
      <c r="X865" s="34"/>
      <c r="Y865" s="64"/>
    </row>
    <row r="866" spans="1:25" s="22" customFormat="1" ht="18.75">
      <c r="A866" s="24"/>
      <c r="B866" s="24"/>
      <c r="C866" s="24"/>
      <c r="D866" s="24"/>
      <c r="I866" s="34"/>
      <c r="W866" s="32"/>
      <c r="X866" s="34"/>
      <c r="Y866" s="64"/>
    </row>
    <row r="867" spans="1:25" s="22" customFormat="1" ht="18.75">
      <c r="A867" s="24"/>
      <c r="B867" s="24"/>
      <c r="C867" s="24"/>
      <c r="D867" s="24"/>
      <c r="I867" s="34"/>
      <c r="W867" s="32"/>
      <c r="X867" s="34"/>
      <c r="Y867" s="64"/>
    </row>
    <row r="868" spans="1:25" s="22" customFormat="1" ht="18.75">
      <c r="A868" s="24"/>
      <c r="B868" s="24"/>
      <c r="C868" s="24"/>
      <c r="D868" s="24"/>
      <c r="I868" s="34"/>
      <c r="W868" s="32"/>
      <c r="X868" s="34"/>
      <c r="Y868" s="64"/>
    </row>
    <row r="869" spans="1:25" s="22" customFormat="1" ht="18.75">
      <c r="A869" s="24"/>
      <c r="B869" s="24"/>
      <c r="C869" s="24"/>
      <c r="D869" s="24"/>
      <c r="I869" s="34"/>
      <c r="W869" s="32"/>
      <c r="X869" s="34"/>
      <c r="Y869" s="64"/>
    </row>
    <row r="870" spans="1:25" s="22" customFormat="1" ht="18.75">
      <c r="A870" s="24"/>
      <c r="B870" s="24"/>
      <c r="C870" s="24"/>
      <c r="D870" s="24"/>
      <c r="I870" s="34"/>
      <c r="W870" s="32"/>
      <c r="X870" s="34"/>
      <c r="Y870" s="64"/>
    </row>
    <row r="871" spans="1:25" s="22" customFormat="1" ht="18.75">
      <c r="A871" s="24"/>
      <c r="B871" s="24"/>
      <c r="C871" s="24"/>
      <c r="D871" s="24"/>
      <c r="I871" s="34"/>
      <c r="W871" s="32"/>
      <c r="X871" s="34"/>
      <c r="Y871" s="64"/>
    </row>
    <row r="872" spans="1:25" s="22" customFormat="1" ht="18.75">
      <c r="A872" s="24"/>
      <c r="B872" s="24"/>
      <c r="C872" s="24"/>
      <c r="D872" s="24"/>
      <c r="I872" s="34"/>
      <c r="W872" s="32"/>
      <c r="X872" s="34"/>
      <c r="Y872" s="64"/>
    </row>
    <row r="873" spans="1:25" s="22" customFormat="1" ht="18.75">
      <c r="A873" s="24"/>
      <c r="B873" s="24"/>
      <c r="C873" s="24"/>
      <c r="D873" s="24"/>
      <c r="I873" s="34"/>
      <c r="W873" s="32"/>
      <c r="X873" s="34"/>
      <c r="Y873" s="64"/>
    </row>
    <row r="874" spans="1:25" s="22" customFormat="1" ht="18.75">
      <c r="A874" s="24"/>
      <c r="B874" s="24"/>
      <c r="C874" s="24"/>
      <c r="D874" s="24"/>
      <c r="I874" s="34"/>
      <c r="W874" s="32"/>
      <c r="X874" s="34"/>
      <c r="Y874" s="64"/>
    </row>
    <row r="875" spans="1:25" s="22" customFormat="1" ht="18.75">
      <c r="A875" s="24"/>
      <c r="B875" s="24"/>
      <c r="C875" s="24"/>
      <c r="D875" s="24"/>
      <c r="I875" s="34"/>
      <c r="W875" s="32"/>
      <c r="X875" s="34"/>
      <c r="Y875" s="64"/>
    </row>
    <row r="876" spans="1:25" s="22" customFormat="1" ht="18.75">
      <c r="A876" s="24"/>
      <c r="B876" s="24"/>
      <c r="C876" s="24"/>
      <c r="D876" s="24"/>
      <c r="I876" s="34"/>
      <c r="W876" s="32"/>
      <c r="X876" s="34"/>
      <c r="Y876" s="64"/>
    </row>
    <row r="877" spans="1:25" s="22" customFormat="1" ht="18.75">
      <c r="A877" s="24"/>
      <c r="B877" s="24"/>
      <c r="C877" s="24"/>
      <c r="D877" s="24"/>
      <c r="I877" s="34"/>
      <c r="W877" s="32"/>
      <c r="X877" s="34"/>
      <c r="Y877" s="64"/>
    </row>
    <row r="878" spans="1:25" s="22" customFormat="1" ht="18.75">
      <c r="A878" s="24"/>
      <c r="B878" s="24"/>
      <c r="C878" s="24"/>
      <c r="D878" s="24"/>
      <c r="I878" s="34"/>
      <c r="W878" s="32"/>
      <c r="X878" s="34"/>
      <c r="Y878" s="64"/>
    </row>
    <row r="879" spans="1:25" s="22" customFormat="1" ht="18.75">
      <c r="A879" s="24"/>
      <c r="B879" s="24"/>
      <c r="C879" s="24"/>
      <c r="D879" s="24"/>
      <c r="I879" s="34"/>
      <c r="W879" s="32"/>
      <c r="X879" s="34"/>
      <c r="Y879" s="64"/>
    </row>
    <row r="880" spans="1:25" s="22" customFormat="1" ht="18.75">
      <c r="A880" s="24"/>
      <c r="B880" s="24"/>
      <c r="C880" s="24"/>
      <c r="D880" s="24"/>
      <c r="I880" s="34"/>
      <c r="W880" s="32"/>
      <c r="X880" s="34"/>
      <c r="Y880" s="64"/>
    </row>
    <row r="881" spans="1:25" s="22" customFormat="1" ht="18.75">
      <c r="A881" s="24"/>
      <c r="B881" s="24"/>
      <c r="C881" s="24"/>
      <c r="D881" s="24"/>
      <c r="I881" s="34"/>
      <c r="W881" s="32"/>
      <c r="X881" s="34"/>
      <c r="Y881" s="64"/>
    </row>
    <row r="882" spans="1:25" s="22" customFormat="1" ht="18.75">
      <c r="A882" s="24"/>
      <c r="B882" s="24"/>
      <c r="C882" s="24"/>
      <c r="D882" s="24"/>
      <c r="I882" s="34"/>
      <c r="W882" s="32"/>
      <c r="X882" s="34"/>
      <c r="Y882" s="64"/>
    </row>
    <row r="883" spans="1:25" s="22" customFormat="1" ht="18.75">
      <c r="A883" s="24"/>
      <c r="B883" s="24"/>
      <c r="C883" s="24"/>
      <c r="D883" s="24"/>
      <c r="I883" s="34"/>
      <c r="W883" s="32"/>
      <c r="X883" s="34"/>
      <c r="Y883" s="64"/>
    </row>
    <row r="884" spans="1:25" s="22" customFormat="1" ht="18.75">
      <c r="A884" s="24"/>
      <c r="B884" s="24"/>
      <c r="C884" s="24"/>
      <c r="D884" s="24"/>
      <c r="I884" s="34"/>
      <c r="W884" s="32"/>
      <c r="X884" s="34"/>
      <c r="Y884" s="64"/>
    </row>
    <row r="885" spans="1:25" s="22" customFormat="1" ht="18.75">
      <c r="A885" s="24"/>
      <c r="B885" s="24"/>
      <c r="C885" s="24"/>
      <c r="D885" s="24"/>
      <c r="I885" s="34"/>
      <c r="W885" s="32"/>
      <c r="X885" s="34"/>
      <c r="Y885" s="64"/>
    </row>
    <row r="886" spans="1:25" s="22" customFormat="1" ht="18.75">
      <c r="A886" s="24"/>
      <c r="B886" s="24"/>
      <c r="C886" s="24"/>
      <c r="D886" s="24"/>
      <c r="I886" s="34"/>
      <c r="W886" s="32"/>
      <c r="X886" s="34"/>
      <c r="Y886" s="64"/>
    </row>
    <row r="887" spans="1:25" s="22" customFormat="1" ht="18.75">
      <c r="A887" s="24"/>
      <c r="B887" s="24"/>
      <c r="C887" s="24"/>
      <c r="D887" s="24"/>
      <c r="I887" s="34"/>
      <c r="W887" s="32"/>
      <c r="X887" s="34"/>
      <c r="Y887" s="64"/>
    </row>
    <row r="888" spans="1:25" s="22" customFormat="1" ht="18.75">
      <c r="A888" s="24"/>
      <c r="B888" s="24"/>
      <c r="C888" s="24"/>
      <c r="D888" s="24"/>
      <c r="I888" s="34"/>
      <c r="W888" s="32"/>
      <c r="X888" s="34"/>
      <c r="Y888" s="64"/>
    </row>
    <row r="889" spans="1:25" s="22" customFormat="1" ht="18.75">
      <c r="A889" s="24"/>
      <c r="B889" s="24"/>
      <c r="C889" s="24"/>
      <c r="D889" s="24"/>
      <c r="I889" s="34"/>
      <c r="W889" s="32"/>
      <c r="X889" s="34"/>
      <c r="Y889" s="64"/>
    </row>
    <row r="890" spans="1:25" s="22" customFormat="1" ht="18.75">
      <c r="A890" s="24"/>
      <c r="B890" s="24"/>
      <c r="C890" s="24"/>
      <c r="D890" s="24"/>
      <c r="I890" s="34"/>
      <c r="W890" s="32"/>
      <c r="X890" s="34"/>
      <c r="Y890" s="64"/>
    </row>
    <row r="891" spans="1:25" s="22" customFormat="1" ht="18.75">
      <c r="A891" s="24"/>
      <c r="B891" s="24"/>
      <c r="C891" s="24"/>
      <c r="D891" s="24"/>
      <c r="I891" s="34"/>
      <c r="W891" s="32"/>
      <c r="X891" s="34"/>
      <c r="Y891" s="64"/>
    </row>
    <row r="892" spans="1:25" s="22" customFormat="1" ht="18.75">
      <c r="A892" s="24"/>
      <c r="B892" s="24"/>
      <c r="C892" s="24"/>
      <c r="D892" s="24"/>
      <c r="I892" s="34"/>
      <c r="W892" s="32"/>
      <c r="X892" s="34"/>
      <c r="Y892" s="64"/>
    </row>
    <row r="893" spans="1:25" s="22" customFormat="1" ht="18.75">
      <c r="A893" s="24"/>
      <c r="B893" s="24"/>
      <c r="C893" s="24"/>
      <c r="D893" s="24"/>
      <c r="I893" s="34"/>
      <c r="W893" s="32"/>
      <c r="X893" s="34"/>
      <c r="Y893" s="64"/>
    </row>
    <row r="894" spans="1:25" s="22" customFormat="1" ht="18.75">
      <c r="A894" s="24"/>
      <c r="B894" s="24"/>
      <c r="C894" s="24"/>
      <c r="D894" s="24"/>
      <c r="I894" s="34"/>
      <c r="W894" s="32"/>
      <c r="X894" s="34"/>
      <c r="Y894" s="64"/>
    </row>
    <row r="895" spans="1:25" s="22" customFormat="1" ht="18.75">
      <c r="A895" s="24"/>
      <c r="B895" s="24"/>
      <c r="C895" s="24"/>
      <c r="D895" s="24"/>
      <c r="I895" s="34"/>
      <c r="W895" s="32"/>
      <c r="X895" s="34"/>
      <c r="Y895" s="64"/>
    </row>
    <row r="896" spans="1:25" s="22" customFormat="1" ht="18.75">
      <c r="A896" s="24"/>
      <c r="B896" s="24"/>
      <c r="C896" s="24"/>
      <c r="D896" s="24"/>
      <c r="I896" s="34"/>
      <c r="W896" s="32"/>
      <c r="X896" s="34"/>
      <c r="Y896" s="64"/>
    </row>
    <row r="897" spans="1:25" s="22" customFormat="1" ht="18.75">
      <c r="A897" s="24"/>
      <c r="B897" s="24"/>
      <c r="C897" s="24"/>
      <c r="D897" s="24"/>
      <c r="I897" s="34"/>
      <c r="W897" s="32"/>
      <c r="X897" s="34"/>
      <c r="Y897" s="64"/>
    </row>
    <row r="898" spans="1:25" s="22" customFormat="1" ht="18.75">
      <c r="A898" s="24"/>
      <c r="B898" s="24"/>
      <c r="C898" s="24"/>
      <c r="D898" s="24"/>
      <c r="I898" s="34"/>
      <c r="W898" s="32"/>
      <c r="X898" s="34"/>
      <c r="Y898" s="64"/>
    </row>
    <row r="899" spans="1:25" s="22" customFormat="1" ht="18.75">
      <c r="A899" s="24"/>
      <c r="B899" s="24"/>
      <c r="C899" s="24"/>
      <c r="D899" s="24"/>
      <c r="I899" s="34"/>
      <c r="W899" s="32"/>
      <c r="X899" s="34"/>
      <c r="Y899" s="64"/>
    </row>
    <row r="900" spans="1:25" s="22" customFormat="1" ht="18.75">
      <c r="A900" s="24"/>
      <c r="B900" s="24"/>
      <c r="C900" s="24"/>
      <c r="D900" s="24"/>
      <c r="I900" s="34"/>
      <c r="W900" s="32"/>
      <c r="X900" s="34"/>
      <c r="Y900" s="64"/>
    </row>
    <row r="901" spans="1:25" s="22" customFormat="1" ht="18.75">
      <c r="A901" s="24"/>
      <c r="B901" s="24"/>
      <c r="C901" s="24"/>
      <c r="D901" s="24"/>
      <c r="I901" s="34"/>
      <c r="W901" s="32"/>
      <c r="X901" s="34"/>
      <c r="Y901" s="64"/>
    </row>
    <row r="902" spans="1:25" s="22" customFormat="1" ht="18.75">
      <c r="A902" s="24"/>
      <c r="B902" s="24"/>
      <c r="C902" s="24"/>
      <c r="D902" s="24"/>
      <c r="I902" s="34"/>
      <c r="W902" s="32"/>
      <c r="X902" s="34"/>
      <c r="Y902" s="64"/>
    </row>
    <row r="903" spans="1:25" s="22" customFormat="1" ht="18.75">
      <c r="A903" s="24"/>
      <c r="B903" s="24"/>
      <c r="C903" s="24"/>
      <c r="D903" s="24"/>
      <c r="I903" s="34"/>
      <c r="W903" s="32"/>
      <c r="X903" s="34"/>
      <c r="Y903" s="64"/>
    </row>
    <row r="904" spans="1:25" s="22" customFormat="1" ht="18.75">
      <c r="A904" s="24"/>
      <c r="B904" s="24"/>
      <c r="C904" s="24"/>
      <c r="D904" s="24"/>
      <c r="I904" s="34"/>
      <c r="W904" s="32"/>
      <c r="X904" s="34"/>
      <c r="Y904" s="64"/>
    </row>
    <row r="905" spans="1:25" s="22" customFormat="1" ht="18.75">
      <c r="A905" s="24"/>
      <c r="B905" s="24"/>
      <c r="C905" s="24"/>
      <c r="D905" s="24"/>
      <c r="I905" s="34"/>
      <c r="W905" s="32"/>
      <c r="X905" s="34"/>
      <c r="Y905" s="64"/>
    </row>
    <row r="906" spans="1:25" s="22" customFormat="1" ht="18.75">
      <c r="A906" s="24"/>
      <c r="B906" s="24"/>
      <c r="C906" s="24"/>
      <c r="D906" s="24"/>
      <c r="I906" s="34"/>
      <c r="W906" s="32"/>
      <c r="X906" s="34"/>
      <c r="Y906" s="64"/>
    </row>
    <row r="907" spans="1:25" s="22" customFormat="1" ht="18.75">
      <c r="A907" s="24"/>
      <c r="B907" s="24"/>
      <c r="C907" s="24"/>
      <c r="D907" s="24"/>
      <c r="I907" s="34"/>
      <c r="W907" s="32"/>
      <c r="X907" s="34"/>
      <c r="Y907" s="64"/>
    </row>
    <row r="908" spans="1:25" s="22" customFormat="1" ht="18.75">
      <c r="A908" s="24"/>
      <c r="B908" s="24"/>
      <c r="C908" s="24"/>
      <c r="D908" s="24"/>
      <c r="I908" s="34"/>
      <c r="W908" s="32"/>
      <c r="X908" s="34"/>
      <c r="Y908" s="64"/>
    </row>
    <row r="909" spans="1:25" s="22" customFormat="1" ht="18.75">
      <c r="A909" s="24"/>
      <c r="B909" s="24"/>
      <c r="C909" s="24"/>
      <c r="D909" s="24"/>
      <c r="I909" s="34"/>
      <c r="W909" s="32"/>
      <c r="X909" s="34"/>
      <c r="Y909" s="64"/>
    </row>
    <row r="910" spans="1:25" s="22" customFormat="1" ht="18.75">
      <c r="A910" s="24"/>
      <c r="B910" s="24"/>
      <c r="C910" s="24"/>
      <c r="D910" s="24"/>
      <c r="I910" s="34"/>
      <c r="W910" s="32"/>
      <c r="X910" s="34"/>
      <c r="Y910" s="64"/>
    </row>
    <row r="911" spans="1:25" s="22" customFormat="1" ht="18.75">
      <c r="A911" s="24"/>
      <c r="B911" s="24"/>
      <c r="C911" s="24"/>
      <c r="D911" s="24"/>
      <c r="I911" s="34"/>
      <c r="W911" s="32"/>
      <c r="X911" s="34"/>
      <c r="Y911" s="64"/>
    </row>
    <row r="912" spans="1:25" s="22" customFormat="1" ht="18.75">
      <c r="A912" s="24"/>
      <c r="B912" s="24"/>
      <c r="C912" s="24"/>
      <c r="D912" s="24"/>
      <c r="I912" s="34"/>
      <c r="W912" s="32"/>
      <c r="X912" s="34"/>
      <c r="Y912" s="64"/>
    </row>
    <row r="913" spans="1:25" s="22" customFormat="1" ht="18.75">
      <c r="A913" s="24"/>
      <c r="B913" s="24"/>
      <c r="C913" s="24"/>
      <c r="D913" s="24"/>
      <c r="I913" s="34"/>
      <c r="W913" s="32"/>
      <c r="X913" s="34"/>
      <c r="Y913" s="64"/>
    </row>
    <row r="914" spans="1:25" s="22" customFormat="1" ht="18.75">
      <c r="A914" s="24"/>
      <c r="B914" s="24"/>
      <c r="C914" s="24"/>
      <c r="D914" s="24"/>
      <c r="I914" s="34"/>
      <c r="W914" s="32"/>
      <c r="X914" s="34"/>
      <c r="Y914" s="64"/>
    </row>
    <row r="915" spans="1:25" s="22" customFormat="1" ht="18.75">
      <c r="A915" s="24"/>
      <c r="B915" s="24"/>
      <c r="C915" s="24"/>
      <c r="D915" s="24"/>
      <c r="I915" s="34"/>
      <c r="W915" s="32"/>
      <c r="X915" s="34"/>
      <c r="Y915" s="64"/>
    </row>
    <row r="916" spans="1:25" s="22" customFormat="1" ht="18.75">
      <c r="A916" s="24"/>
      <c r="B916" s="24"/>
      <c r="C916" s="24"/>
      <c r="D916" s="24"/>
      <c r="I916" s="34"/>
      <c r="W916" s="32"/>
      <c r="X916" s="34"/>
      <c r="Y916" s="64"/>
    </row>
    <row r="917" spans="1:25" s="22" customFormat="1" ht="18.75">
      <c r="A917" s="24"/>
      <c r="B917" s="24"/>
      <c r="C917" s="24"/>
      <c r="D917" s="24"/>
      <c r="I917" s="34"/>
      <c r="W917" s="32"/>
      <c r="X917" s="34"/>
      <c r="Y917" s="64"/>
    </row>
    <row r="918" spans="1:25" s="22" customFormat="1" ht="18.75">
      <c r="A918" s="24"/>
      <c r="B918" s="24"/>
      <c r="C918" s="24"/>
      <c r="D918" s="24"/>
      <c r="I918" s="34"/>
      <c r="W918" s="32"/>
      <c r="X918" s="34"/>
      <c r="Y918" s="64"/>
    </row>
    <row r="919" spans="1:25" s="22" customFormat="1" ht="18.75">
      <c r="A919" s="24"/>
      <c r="B919" s="24"/>
      <c r="C919" s="24"/>
      <c r="D919" s="24"/>
      <c r="I919" s="34"/>
      <c r="W919" s="32"/>
      <c r="X919" s="34"/>
      <c r="Y919" s="64"/>
    </row>
    <row r="920" spans="1:25" s="22" customFormat="1" ht="18.75">
      <c r="A920" s="24"/>
      <c r="B920" s="24"/>
      <c r="C920" s="24"/>
      <c r="D920" s="24"/>
      <c r="I920" s="34"/>
      <c r="W920" s="32"/>
      <c r="X920" s="34"/>
      <c r="Y920" s="64"/>
    </row>
    <row r="921" spans="1:25" s="22" customFormat="1" ht="18.75">
      <c r="A921" s="24"/>
      <c r="B921" s="24"/>
      <c r="C921" s="24"/>
      <c r="D921" s="24"/>
      <c r="I921" s="34"/>
      <c r="W921" s="32"/>
      <c r="X921" s="34"/>
      <c r="Y921" s="64"/>
    </row>
    <row r="922" spans="1:25" s="22" customFormat="1" ht="18.75">
      <c r="A922" s="24"/>
      <c r="B922" s="24"/>
      <c r="C922" s="24"/>
      <c r="D922" s="24"/>
      <c r="I922" s="34"/>
      <c r="W922" s="32"/>
      <c r="X922" s="34"/>
      <c r="Y922" s="64"/>
    </row>
    <row r="923" spans="1:25" s="22" customFormat="1" ht="18.75">
      <c r="A923" s="24"/>
      <c r="B923" s="24"/>
      <c r="C923" s="24"/>
      <c r="D923" s="24"/>
      <c r="I923" s="34"/>
      <c r="W923" s="32"/>
      <c r="X923" s="34"/>
      <c r="Y923" s="64"/>
    </row>
    <row r="924" spans="1:25" s="22" customFormat="1" ht="18.75">
      <c r="A924" s="24"/>
      <c r="B924" s="24"/>
      <c r="C924" s="24"/>
      <c r="D924" s="24"/>
      <c r="I924" s="34"/>
      <c r="W924" s="32"/>
      <c r="X924" s="34"/>
      <c r="Y924" s="64"/>
    </row>
    <row r="925" spans="1:25" s="22" customFormat="1" ht="18.75">
      <c r="A925" s="24"/>
      <c r="B925" s="24"/>
      <c r="C925" s="24"/>
      <c r="D925" s="24"/>
      <c r="I925" s="34"/>
      <c r="W925" s="32"/>
      <c r="X925" s="34"/>
      <c r="Y925" s="64"/>
    </row>
    <row r="926" spans="1:25" s="22" customFormat="1" ht="18.75">
      <c r="A926" s="24"/>
      <c r="B926" s="24"/>
      <c r="C926" s="24"/>
      <c r="D926" s="24"/>
      <c r="I926" s="34"/>
      <c r="W926" s="32"/>
      <c r="X926" s="34"/>
      <c r="Y926" s="64"/>
    </row>
    <row r="927" spans="1:25" s="22" customFormat="1" ht="18.75">
      <c r="A927" s="24"/>
      <c r="B927" s="24"/>
      <c r="C927" s="24"/>
      <c r="D927" s="24"/>
      <c r="I927" s="34"/>
      <c r="W927" s="32"/>
      <c r="X927" s="34"/>
      <c r="Y927" s="64"/>
    </row>
    <row r="928" spans="1:25" s="22" customFormat="1" ht="18.75">
      <c r="A928" s="24"/>
      <c r="B928" s="24"/>
      <c r="C928" s="24"/>
      <c r="D928" s="24"/>
      <c r="I928" s="34"/>
      <c r="W928" s="32"/>
      <c r="X928" s="34"/>
      <c r="Y928" s="64"/>
    </row>
    <row r="929" spans="1:25" s="22" customFormat="1" ht="18.75">
      <c r="A929" s="24"/>
      <c r="B929" s="24"/>
      <c r="C929" s="24"/>
      <c r="D929" s="24"/>
      <c r="I929" s="34"/>
      <c r="W929" s="32"/>
      <c r="X929" s="34"/>
      <c r="Y929" s="64"/>
    </row>
    <row r="930" spans="1:25" s="22" customFormat="1" ht="18.75">
      <c r="A930" s="24"/>
      <c r="B930" s="24"/>
      <c r="C930" s="24"/>
      <c r="D930" s="24"/>
      <c r="I930" s="34"/>
      <c r="W930" s="32"/>
      <c r="X930" s="34"/>
      <c r="Y930" s="64"/>
    </row>
    <row r="931" spans="1:25" s="22" customFormat="1" ht="18.75">
      <c r="A931" s="24"/>
      <c r="B931" s="24"/>
      <c r="C931" s="24"/>
      <c r="D931" s="24"/>
      <c r="I931" s="34"/>
      <c r="W931" s="32"/>
      <c r="X931" s="34"/>
      <c r="Y931" s="64"/>
    </row>
    <row r="932" spans="1:25" s="22" customFormat="1" ht="18.75">
      <c r="A932" s="24"/>
      <c r="B932" s="24"/>
      <c r="C932" s="24"/>
      <c r="D932" s="24"/>
      <c r="I932" s="34"/>
      <c r="W932" s="32"/>
      <c r="X932" s="34"/>
      <c r="Y932" s="64"/>
    </row>
    <row r="933" spans="1:25" s="22" customFormat="1" ht="18.75">
      <c r="A933" s="24"/>
      <c r="B933" s="24"/>
      <c r="C933" s="24"/>
      <c r="D933" s="24"/>
      <c r="I933" s="34"/>
      <c r="W933" s="32"/>
      <c r="X933" s="34"/>
      <c r="Y933" s="64"/>
    </row>
    <row r="934" spans="1:25" s="22" customFormat="1" ht="18.75">
      <c r="A934" s="24"/>
      <c r="B934" s="24"/>
      <c r="C934" s="24"/>
      <c r="D934" s="24"/>
      <c r="I934" s="34"/>
      <c r="W934" s="32"/>
      <c r="X934" s="34"/>
      <c r="Y934" s="64"/>
    </row>
    <row r="935" spans="1:25" s="22" customFormat="1" ht="18.75">
      <c r="A935" s="24"/>
      <c r="B935" s="24"/>
      <c r="C935" s="24"/>
      <c r="D935" s="24"/>
      <c r="I935" s="34"/>
      <c r="W935" s="32"/>
      <c r="X935" s="34"/>
      <c r="Y935" s="64"/>
    </row>
    <row r="936" spans="1:25" s="22" customFormat="1" ht="18.75">
      <c r="A936" s="24"/>
      <c r="B936" s="24"/>
      <c r="C936" s="24"/>
      <c r="D936" s="24"/>
      <c r="I936" s="34"/>
      <c r="W936" s="32"/>
      <c r="X936" s="34"/>
      <c r="Y936" s="64"/>
    </row>
    <row r="937" spans="1:25" s="22" customFormat="1" ht="18.75">
      <c r="A937" s="24"/>
      <c r="B937" s="24"/>
      <c r="C937" s="24"/>
      <c r="D937" s="24"/>
      <c r="I937" s="34"/>
      <c r="W937" s="32"/>
      <c r="X937" s="34"/>
      <c r="Y937" s="64"/>
    </row>
    <row r="938" spans="1:25" s="22" customFormat="1" ht="18.75">
      <c r="A938" s="24"/>
      <c r="B938" s="24"/>
      <c r="C938" s="24"/>
      <c r="D938" s="24"/>
      <c r="I938" s="34"/>
      <c r="W938" s="32"/>
      <c r="X938" s="34"/>
      <c r="Y938" s="64"/>
    </row>
    <row r="939" spans="1:25" s="22" customFormat="1" ht="18.75">
      <c r="A939" s="24"/>
      <c r="B939" s="24"/>
      <c r="C939" s="24"/>
      <c r="D939" s="24"/>
      <c r="I939" s="34"/>
      <c r="W939" s="32"/>
      <c r="X939" s="34"/>
      <c r="Y939" s="64"/>
    </row>
    <row r="940" spans="1:25" s="22" customFormat="1" ht="18.75">
      <c r="A940" s="24"/>
      <c r="B940" s="24"/>
      <c r="C940" s="24"/>
      <c r="D940" s="24"/>
      <c r="I940" s="34"/>
      <c r="W940" s="32"/>
      <c r="X940" s="34"/>
      <c r="Y940" s="64"/>
    </row>
    <row r="941" spans="1:25" s="22" customFormat="1" ht="18.75">
      <c r="A941" s="24"/>
      <c r="B941" s="24"/>
      <c r="C941" s="24"/>
      <c r="D941" s="24"/>
      <c r="I941" s="34"/>
      <c r="W941" s="32"/>
      <c r="X941" s="34"/>
      <c r="Y941" s="64"/>
    </row>
    <row r="942" spans="1:25" s="22" customFormat="1" ht="18.75">
      <c r="A942" s="24"/>
      <c r="B942" s="24"/>
      <c r="C942" s="24"/>
      <c r="D942" s="24"/>
      <c r="I942" s="34"/>
      <c r="W942" s="32"/>
      <c r="X942" s="34"/>
      <c r="Y942" s="64"/>
    </row>
    <row r="943" spans="1:25" s="22" customFormat="1" ht="18.75">
      <c r="A943" s="24"/>
      <c r="B943" s="24"/>
      <c r="C943" s="24"/>
      <c r="D943" s="24"/>
      <c r="I943" s="34"/>
      <c r="W943" s="32"/>
      <c r="X943" s="34"/>
      <c r="Y943" s="64"/>
    </row>
    <row r="944" spans="1:25" s="22" customFormat="1" ht="18.75">
      <c r="A944" s="24"/>
      <c r="B944" s="24"/>
      <c r="C944" s="24"/>
      <c r="D944" s="24"/>
      <c r="I944" s="34"/>
      <c r="W944" s="32"/>
      <c r="X944" s="34"/>
      <c r="Y944" s="64"/>
    </row>
    <row r="945" spans="1:25" s="22" customFormat="1" ht="18.75">
      <c r="A945" s="24"/>
      <c r="B945" s="24"/>
      <c r="C945" s="24"/>
      <c r="D945" s="24"/>
      <c r="I945" s="34"/>
      <c r="W945" s="32"/>
      <c r="X945" s="34"/>
      <c r="Y945" s="64"/>
    </row>
    <row r="946" spans="1:25" s="22" customFormat="1" ht="18.75">
      <c r="A946" s="24"/>
      <c r="B946" s="24"/>
      <c r="C946" s="24"/>
      <c r="D946" s="24"/>
      <c r="I946" s="34"/>
      <c r="W946" s="32"/>
      <c r="X946" s="34"/>
      <c r="Y946" s="64"/>
    </row>
    <row r="947" spans="1:25" s="22" customFormat="1" ht="18.75">
      <c r="A947" s="24"/>
      <c r="B947" s="24"/>
      <c r="C947" s="24"/>
      <c r="D947" s="24"/>
      <c r="I947" s="34"/>
      <c r="W947" s="32"/>
      <c r="X947" s="34"/>
      <c r="Y947" s="64"/>
    </row>
    <row r="948" spans="1:25" s="22" customFormat="1" ht="18.75">
      <c r="A948" s="24"/>
      <c r="B948" s="24"/>
      <c r="C948" s="24"/>
      <c r="D948" s="24"/>
      <c r="I948" s="34"/>
      <c r="W948" s="32"/>
      <c r="X948" s="34"/>
      <c r="Y948" s="64"/>
    </row>
    <row r="949" spans="1:25" s="22" customFormat="1" ht="18.75">
      <c r="A949" s="24"/>
      <c r="B949" s="24"/>
      <c r="C949" s="24"/>
      <c r="D949" s="24"/>
      <c r="I949" s="34"/>
      <c r="W949" s="32"/>
      <c r="X949" s="34"/>
      <c r="Y949" s="64"/>
    </row>
    <row r="950" spans="1:25" s="22" customFormat="1" ht="18.75">
      <c r="A950" s="24"/>
      <c r="B950" s="24"/>
      <c r="C950" s="24"/>
      <c r="D950" s="24"/>
      <c r="I950" s="34"/>
      <c r="W950" s="32"/>
      <c r="X950" s="34"/>
      <c r="Y950" s="64"/>
    </row>
    <row r="951" spans="1:25" s="22" customFormat="1" ht="18.75">
      <c r="A951" s="24"/>
      <c r="B951" s="24"/>
      <c r="C951" s="24"/>
      <c r="D951" s="24"/>
      <c r="I951" s="34"/>
      <c r="W951" s="32"/>
      <c r="X951" s="34"/>
      <c r="Y951" s="64"/>
    </row>
    <row r="952" spans="1:25" s="22" customFormat="1" ht="18.75">
      <c r="A952" s="24"/>
      <c r="B952" s="24"/>
      <c r="C952" s="24"/>
      <c r="D952" s="24"/>
      <c r="I952" s="34"/>
      <c r="W952" s="32"/>
      <c r="X952" s="34"/>
      <c r="Y952" s="64"/>
    </row>
    <row r="953" spans="1:25" s="22" customFormat="1" ht="18.75">
      <c r="A953" s="24"/>
      <c r="B953" s="24"/>
      <c r="C953" s="24"/>
      <c r="D953" s="24"/>
      <c r="I953" s="34"/>
      <c r="W953" s="32"/>
      <c r="X953" s="34"/>
      <c r="Y953" s="64"/>
    </row>
    <row r="954" spans="1:25" s="22" customFormat="1" ht="18.75">
      <c r="A954" s="24"/>
      <c r="B954" s="24"/>
      <c r="C954" s="24"/>
      <c r="D954" s="24"/>
      <c r="I954" s="34"/>
      <c r="W954" s="32"/>
      <c r="X954" s="34"/>
      <c r="Y954" s="64"/>
    </row>
    <row r="955" spans="1:25" s="22" customFormat="1" ht="18.75">
      <c r="A955" s="24"/>
      <c r="B955" s="24"/>
      <c r="C955" s="24"/>
      <c r="D955" s="24"/>
      <c r="I955" s="34"/>
      <c r="W955" s="32"/>
      <c r="X955" s="34"/>
      <c r="Y955" s="64"/>
    </row>
    <row r="956" spans="1:25" s="22" customFormat="1" ht="18.75">
      <c r="A956" s="24"/>
      <c r="B956" s="24"/>
      <c r="C956" s="24"/>
      <c r="D956" s="24"/>
      <c r="I956" s="34"/>
      <c r="W956" s="32"/>
      <c r="X956" s="34"/>
      <c r="Y956" s="64"/>
    </row>
    <row r="957" spans="1:25" s="22" customFormat="1" ht="18.75">
      <c r="A957" s="24"/>
      <c r="B957" s="24"/>
      <c r="C957" s="24"/>
      <c r="D957" s="24"/>
      <c r="I957" s="34"/>
      <c r="W957" s="32"/>
      <c r="X957" s="34"/>
      <c r="Y957" s="64"/>
    </row>
    <row r="958" spans="1:25" s="22" customFormat="1" ht="18.75">
      <c r="A958" s="24"/>
      <c r="B958" s="24"/>
      <c r="C958" s="24"/>
      <c r="D958" s="24"/>
      <c r="I958" s="34"/>
      <c r="W958" s="32"/>
      <c r="X958" s="34"/>
      <c r="Y958" s="64"/>
    </row>
    <row r="959" spans="1:25" s="22" customFormat="1" ht="18.75">
      <c r="A959" s="24"/>
      <c r="B959" s="24"/>
      <c r="C959" s="24"/>
      <c r="D959" s="24"/>
      <c r="I959" s="34"/>
      <c r="W959" s="32"/>
      <c r="X959" s="34"/>
      <c r="Y959" s="64"/>
    </row>
    <row r="960" spans="1:25" s="22" customFormat="1" ht="18.75">
      <c r="A960" s="24"/>
      <c r="B960" s="24"/>
      <c r="C960" s="24"/>
      <c r="D960" s="24"/>
      <c r="I960" s="34"/>
      <c r="W960" s="32"/>
      <c r="X960" s="34"/>
      <c r="Y960" s="64"/>
    </row>
    <row r="961" spans="1:25" s="22" customFormat="1" ht="18.75">
      <c r="A961" s="24"/>
      <c r="B961" s="24"/>
      <c r="C961" s="24"/>
      <c r="D961" s="24"/>
      <c r="I961" s="34"/>
      <c r="W961" s="32"/>
      <c r="X961" s="34"/>
      <c r="Y961" s="64"/>
    </row>
    <row r="962" spans="1:25" s="22" customFormat="1" ht="18.75">
      <c r="A962" s="24"/>
      <c r="B962" s="24"/>
      <c r="C962" s="24"/>
      <c r="D962" s="24"/>
      <c r="I962" s="34"/>
      <c r="W962" s="32"/>
      <c r="X962" s="34"/>
      <c r="Y962" s="64"/>
    </row>
    <row r="963" spans="1:25" s="22" customFormat="1" ht="18.75">
      <c r="A963" s="24"/>
      <c r="B963" s="24"/>
      <c r="C963" s="24"/>
      <c r="D963" s="24"/>
      <c r="I963" s="34"/>
      <c r="W963" s="32"/>
      <c r="X963" s="34"/>
      <c r="Y963" s="64"/>
    </row>
    <row r="964" spans="1:25" s="22" customFormat="1" ht="18.75">
      <c r="A964" s="24"/>
      <c r="B964" s="24"/>
      <c r="C964" s="24"/>
      <c r="D964" s="24"/>
      <c r="I964" s="34"/>
      <c r="W964" s="32"/>
      <c r="X964" s="34"/>
      <c r="Y964" s="64"/>
    </row>
    <row r="965" spans="1:25" s="22" customFormat="1" ht="18.75">
      <c r="A965" s="24"/>
      <c r="B965" s="24"/>
      <c r="C965" s="24"/>
      <c r="D965" s="24"/>
      <c r="I965" s="34"/>
      <c r="W965" s="32"/>
      <c r="X965" s="34"/>
      <c r="Y965" s="64"/>
    </row>
    <row r="966" spans="1:25" s="22" customFormat="1" ht="18.75">
      <c r="A966" s="24"/>
      <c r="B966" s="24"/>
      <c r="C966" s="24"/>
      <c r="D966" s="24"/>
      <c r="I966" s="34"/>
      <c r="W966" s="32"/>
      <c r="X966" s="34"/>
      <c r="Y966" s="64"/>
    </row>
    <row r="967" spans="1:25" s="22" customFormat="1" ht="18.75">
      <c r="A967" s="24"/>
      <c r="B967" s="24"/>
      <c r="C967" s="24"/>
      <c r="D967" s="24"/>
      <c r="I967" s="34"/>
      <c r="W967" s="32"/>
      <c r="X967" s="34"/>
      <c r="Y967" s="64"/>
    </row>
    <row r="968" spans="1:25" s="22" customFormat="1" ht="18.75">
      <c r="A968" s="24"/>
      <c r="B968" s="24"/>
      <c r="C968" s="24"/>
      <c r="D968" s="24"/>
      <c r="I968" s="34"/>
      <c r="W968" s="32"/>
      <c r="X968" s="34"/>
      <c r="Y968" s="64"/>
    </row>
    <row r="969" spans="1:25" s="22" customFormat="1" ht="18.75">
      <c r="A969" s="24"/>
      <c r="B969" s="24"/>
      <c r="C969" s="24"/>
      <c r="D969" s="24"/>
      <c r="I969" s="34"/>
      <c r="W969" s="32"/>
      <c r="X969" s="34"/>
      <c r="Y969" s="64"/>
    </row>
    <row r="970" spans="1:25" s="22" customFormat="1" ht="18.75">
      <c r="A970" s="24"/>
      <c r="B970" s="24"/>
      <c r="C970" s="24"/>
      <c r="D970" s="24"/>
      <c r="I970" s="34"/>
      <c r="W970" s="32"/>
      <c r="X970" s="34"/>
      <c r="Y970" s="64"/>
    </row>
    <row r="971" spans="1:25" s="22" customFormat="1" ht="18.75">
      <c r="A971" s="24"/>
      <c r="B971" s="24"/>
      <c r="C971" s="24"/>
      <c r="D971" s="24"/>
      <c r="I971" s="34"/>
      <c r="W971" s="32"/>
      <c r="X971" s="34"/>
      <c r="Y971" s="64"/>
    </row>
    <row r="972" spans="1:25" s="22" customFormat="1" ht="18.75">
      <c r="A972" s="24"/>
      <c r="B972" s="24"/>
      <c r="C972" s="24"/>
      <c r="D972" s="24"/>
      <c r="I972" s="34"/>
      <c r="W972" s="32"/>
      <c r="X972" s="34"/>
      <c r="Y972" s="64"/>
    </row>
    <row r="973" spans="1:25" s="22" customFormat="1" ht="18.75">
      <c r="A973" s="24"/>
      <c r="B973" s="24"/>
      <c r="C973" s="24"/>
      <c r="D973" s="24"/>
      <c r="I973" s="34"/>
      <c r="W973" s="32"/>
      <c r="X973" s="34"/>
      <c r="Y973" s="64"/>
    </row>
    <row r="974" spans="1:25" s="22" customFormat="1" ht="18.75">
      <c r="A974" s="24"/>
      <c r="B974" s="24"/>
      <c r="C974" s="24"/>
      <c r="D974" s="24"/>
      <c r="I974" s="34"/>
      <c r="W974" s="32"/>
      <c r="X974" s="34"/>
      <c r="Y974" s="64"/>
    </row>
    <row r="975" spans="1:25" s="22" customFormat="1" ht="18.75">
      <c r="A975" s="24"/>
      <c r="B975" s="24"/>
      <c r="C975" s="24"/>
      <c r="D975" s="24"/>
      <c r="I975" s="34"/>
      <c r="W975" s="32"/>
      <c r="X975" s="34"/>
      <c r="Y975" s="64"/>
    </row>
    <row r="976" spans="1:25" s="22" customFormat="1" ht="18.75">
      <c r="A976" s="24"/>
      <c r="B976" s="24"/>
      <c r="C976" s="24"/>
      <c r="D976" s="24"/>
      <c r="I976" s="34"/>
      <c r="W976" s="32"/>
      <c r="X976" s="34"/>
      <c r="Y976" s="64"/>
    </row>
    <row r="977" spans="1:25" s="22" customFormat="1" ht="18.75">
      <c r="A977" s="24"/>
      <c r="B977" s="24"/>
      <c r="C977" s="24"/>
      <c r="D977" s="24"/>
      <c r="I977" s="34"/>
      <c r="W977" s="32"/>
      <c r="X977" s="34"/>
      <c r="Y977" s="64"/>
    </row>
    <row r="978" spans="1:25" s="22" customFormat="1" ht="18.75">
      <c r="A978" s="24"/>
      <c r="B978" s="24"/>
      <c r="C978" s="24"/>
      <c r="D978" s="24"/>
      <c r="I978" s="34"/>
      <c r="W978" s="32"/>
      <c r="X978" s="34"/>
      <c r="Y978" s="64"/>
    </row>
    <row r="979" spans="1:25" s="22" customFormat="1" ht="18.75">
      <c r="A979" s="24"/>
      <c r="B979" s="24"/>
      <c r="C979" s="24"/>
      <c r="D979" s="24"/>
      <c r="I979" s="34"/>
      <c r="W979" s="32"/>
      <c r="X979" s="34"/>
      <c r="Y979" s="64"/>
    </row>
    <row r="980" spans="1:25" s="22" customFormat="1" ht="18.75">
      <c r="A980" s="24"/>
      <c r="B980" s="24"/>
      <c r="C980" s="24"/>
      <c r="D980" s="24"/>
      <c r="I980" s="34"/>
      <c r="W980" s="32"/>
      <c r="X980" s="34"/>
      <c r="Y980" s="64"/>
    </row>
    <row r="981" spans="1:25" s="22" customFormat="1" ht="18.75">
      <c r="A981" s="24"/>
      <c r="B981" s="24"/>
      <c r="C981" s="24"/>
      <c r="D981" s="24"/>
      <c r="I981" s="34"/>
      <c r="W981" s="32"/>
      <c r="X981" s="34"/>
      <c r="Y981" s="64"/>
    </row>
    <row r="982" spans="1:25" s="22" customFormat="1" ht="18.75">
      <c r="A982" s="24"/>
      <c r="B982" s="24"/>
      <c r="C982" s="24"/>
      <c r="D982" s="24"/>
      <c r="I982" s="34"/>
      <c r="W982" s="32"/>
      <c r="X982" s="34"/>
      <c r="Y982" s="64"/>
    </row>
    <row r="983" spans="1:25" s="22" customFormat="1" ht="18.75">
      <c r="A983" s="24"/>
      <c r="B983" s="24"/>
      <c r="C983" s="24"/>
      <c r="D983" s="24"/>
      <c r="I983" s="34"/>
      <c r="W983" s="32"/>
      <c r="X983" s="34"/>
      <c r="Y983" s="64"/>
    </row>
    <row r="984" spans="1:25" s="22" customFormat="1" ht="18.75">
      <c r="A984" s="24"/>
      <c r="B984" s="24"/>
      <c r="C984" s="24"/>
      <c r="D984" s="24"/>
      <c r="I984" s="34"/>
      <c r="W984" s="32"/>
      <c r="X984" s="34"/>
      <c r="Y984" s="64"/>
    </row>
    <row r="985" spans="1:25" s="22" customFormat="1" ht="18.75">
      <c r="A985" s="24"/>
      <c r="B985" s="24"/>
      <c r="C985" s="24"/>
      <c r="D985" s="24"/>
      <c r="I985" s="34"/>
      <c r="W985" s="32"/>
      <c r="X985" s="34"/>
      <c r="Y985" s="64"/>
    </row>
    <row r="986" spans="1:25" s="22" customFormat="1" ht="18.75">
      <c r="A986" s="24"/>
      <c r="B986" s="24"/>
      <c r="C986" s="24"/>
      <c r="D986" s="24"/>
      <c r="I986" s="34"/>
      <c r="W986" s="32"/>
      <c r="X986" s="34"/>
      <c r="Y986" s="64"/>
    </row>
    <row r="987" spans="1:25" s="22" customFormat="1" ht="18.75">
      <c r="A987" s="24"/>
      <c r="B987" s="24"/>
      <c r="C987" s="24"/>
      <c r="D987" s="24"/>
      <c r="I987" s="34"/>
      <c r="W987" s="32"/>
      <c r="X987" s="34"/>
      <c r="Y987" s="64"/>
    </row>
    <row r="988" spans="1:25" s="22" customFormat="1" ht="18.75">
      <c r="A988" s="24"/>
      <c r="B988" s="24"/>
      <c r="C988" s="24"/>
      <c r="D988" s="24"/>
      <c r="I988" s="34"/>
      <c r="W988" s="32"/>
      <c r="X988" s="34"/>
      <c r="Y988" s="64"/>
    </row>
    <row r="989" spans="1:25" s="22" customFormat="1" ht="18.75">
      <c r="A989" s="24"/>
      <c r="B989" s="24"/>
      <c r="C989" s="24"/>
      <c r="D989" s="24"/>
      <c r="I989" s="34"/>
      <c r="W989" s="32"/>
      <c r="X989" s="34"/>
      <c r="Y989" s="64"/>
    </row>
    <row r="990" spans="1:25" s="22" customFormat="1" ht="18.75">
      <c r="A990" s="24"/>
      <c r="B990" s="24"/>
      <c r="C990" s="24"/>
      <c r="D990" s="24"/>
      <c r="I990" s="34"/>
      <c r="W990" s="32"/>
      <c r="X990" s="34"/>
      <c r="Y990" s="64"/>
    </row>
    <row r="991" spans="1:25" s="22" customFormat="1" ht="18.75">
      <c r="A991" s="24"/>
      <c r="B991" s="24"/>
      <c r="C991" s="24"/>
      <c r="D991" s="24"/>
      <c r="I991" s="34"/>
      <c r="W991" s="32"/>
      <c r="X991" s="34"/>
      <c r="Y991" s="64"/>
    </row>
    <row r="992" spans="1:25" s="22" customFormat="1" ht="18.75">
      <c r="A992" s="24"/>
      <c r="B992" s="24"/>
      <c r="C992" s="24"/>
      <c r="D992" s="24"/>
      <c r="I992" s="34"/>
      <c r="W992" s="32"/>
      <c r="X992" s="34"/>
      <c r="Y992" s="64"/>
    </row>
    <row r="993" spans="1:25" s="22" customFormat="1" ht="18.75">
      <c r="A993" s="24"/>
      <c r="B993" s="24"/>
      <c r="C993" s="24"/>
      <c r="D993" s="24"/>
      <c r="I993" s="34"/>
      <c r="W993" s="32"/>
      <c r="X993" s="34"/>
      <c r="Y993" s="64"/>
    </row>
    <row r="994" spans="1:25" s="22" customFormat="1" ht="18.75">
      <c r="A994" s="24"/>
      <c r="B994" s="24"/>
      <c r="C994" s="24"/>
      <c r="D994" s="24"/>
      <c r="I994" s="34"/>
      <c r="W994" s="32"/>
      <c r="X994" s="34"/>
      <c r="Y994" s="64"/>
    </row>
    <row r="995" spans="1:25" s="22" customFormat="1" ht="18.75">
      <c r="A995" s="24"/>
      <c r="B995" s="24"/>
      <c r="C995" s="24"/>
      <c r="D995" s="24"/>
      <c r="I995" s="34"/>
      <c r="W995" s="32"/>
      <c r="X995" s="34"/>
      <c r="Y995" s="64"/>
    </row>
    <row r="996" spans="1:25" s="22" customFormat="1" ht="18.75">
      <c r="A996" s="24"/>
      <c r="B996" s="24"/>
      <c r="C996" s="24"/>
      <c r="D996" s="24"/>
      <c r="I996" s="34"/>
      <c r="W996" s="32"/>
      <c r="X996" s="34"/>
      <c r="Y996" s="64"/>
    </row>
    <row r="997" spans="1:25" s="22" customFormat="1" ht="18.75">
      <c r="A997" s="24"/>
      <c r="B997" s="24"/>
      <c r="C997" s="24"/>
      <c r="D997" s="24"/>
      <c r="I997" s="34"/>
      <c r="W997" s="32"/>
      <c r="X997" s="34"/>
      <c r="Y997" s="64"/>
    </row>
    <row r="998" spans="1:25" s="22" customFormat="1" ht="18.75">
      <c r="A998" s="24"/>
      <c r="B998" s="24"/>
      <c r="C998" s="24"/>
      <c r="D998" s="24"/>
      <c r="I998" s="34"/>
      <c r="W998" s="32"/>
      <c r="X998" s="34"/>
      <c r="Y998" s="64"/>
    </row>
    <row r="999" spans="1:25" s="22" customFormat="1" ht="18.75">
      <c r="A999" s="24"/>
      <c r="B999" s="24"/>
      <c r="C999" s="24"/>
      <c r="D999" s="24"/>
      <c r="I999" s="34"/>
      <c r="W999" s="32"/>
      <c r="X999" s="34"/>
      <c r="Y999" s="64"/>
    </row>
    <row r="1000" spans="1:25" s="22" customFormat="1" ht="18.75">
      <c r="A1000" s="24"/>
      <c r="B1000" s="24"/>
      <c r="C1000" s="24"/>
      <c r="D1000" s="24"/>
      <c r="I1000" s="34"/>
      <c r="W1000" s="32"/>
      <c r="X1000" s="34"/>
      <c r="Y1000" s="64"/>
    </row>
    <row r="1001" spans="1:25" s="22" customFormat="1" ht="18.75">
      <c r="A1001" s="24"/>
      <c r="B1001" s="24"/>
      <c r="C1001" s="24"/>
      <c r="D1001" s="24"/>
      <c r="I1001" s="34"/>
      <c r="W1001" s="32"/>
      <c r="X1001" s="34"/>
      <c r="Y1001" s="64"/>
    </row>
    <row r="1002" spans="1:25" s="22" customFormat="1" ht="18.75">
      <c r="A1002" s="24"/>
      <c r="B1002" s="24"/>
      <c r="C1002" s="24"/>
      <c r="D1002" s="24"/>
      <c r="I1002" s="34"/>
      <c r="W1002" s="32"/>
      <c r="X1002" s="34"/>
      <c r="Y1002" s="64"/>
    </row>
    <row r="1003" spans="1:25" s="22" customFormat="1" ht="18.75">
      <c r="A1003" s="24"/>
      <c r="B1003" s="24"/>
      <c r="C1003" s="24"/>
      <c r="D1003" s="24"/>
      <c r="I1003" s="34"/>
      <c r="W1003" s="32"/>
      <c r="X1003" s="34"/>
      <c r="Y1003" s="64"/>
    </row>
    <row r="1004" spans="1:25" s="22" customFormat="1" ht="18.75">
      <c r="A1004" s="24"/>
      <c r="B1004" s="24"/>
      <c r="C1004" s="24"/>
      <c r="D1004" s="24"/>
      <c r="I1004" s="34"/>
      <c r="W1004" s="32"/>
      <c r="X1004" s="34"/>
      <c r="Y1004" s="64"/>
    </row>
    <row r="1005" spans="1:25" s="22" customFormat="1" ht="18.75">
      <c r="A1005" s="24"/>
      <c r="B1005" s="24"/>
      <c r="C1005" s="24"/>
      <c r="D1005" s="24"/>
      <c r="I1005" s="34"/>
      <c r="W1005" s="32"/>
      <c r="X1005" s="34"/>
      <c r="Y1005" s="64"/>
    </row>
    <row r="1006" spans="1:25" s="22" customFormat="1" ht="18.75">
      <c r="A1006" s="24"/>
      <c r="B1006" s="24"/>
      <c r="C1006" s="24"/>
      <c r="D1006" s="24"/>
      <c r="I1006" s="34"/>
      <c r="W1006" s="32"/>
      <c r="X1006" s="34"/>
      <c r="Y1006" s="64"/>
    </row>
    <row r="1007" spans="1:25" s="22" customFormat="1" ht="18.75">
      <c r="A1007" s="24"/>
      <c r="B1007" s="24"/>
      <c r="C1007" s="24"/>
      <c r="D1007" s="24"/>
      <c r="I1007" s="34"/>
      <c r="W1007" s="32"/>
      <c r="X1007" s="34"/>
      <c r="Y1007" s="64"/>
    </row>
    <row r="1008" spans="1:25" s="22" customFormat="1" ht="18.75">
      <c r="A1008" s="24"/>
      <c r="B1008" s="24"/>
      <c r="C1008" s="24"/>
      <c r="D1008" s="24"/>
      <c r="I1008" s="34"/>
      <c r="W1008" s="32"/>
      <c r="X1008" s="34"/>
      <c r="Y1008" s="64"/>
    </row>
    <row r="1009" spans="1:25" s="22" customFormat="1" ht="18.75">
      <c r="A1009" s="24"/>
      <c r="B1009" s="24"/>
      <c r="C1009" s="24"/>
      <c r="D1009" s="24"/>
      <c r="I1009" s="34"/>
      <c r="W1009" s="32"/>
      <c r="X1009" s="34"/>
      <c r="Y1009" s="64"/>
    </row>
    <row r="1010" spans="1:25" s="22" customFormat="1" ht="18.75">
      <c r="A1010" s="24"/>
      <c r="B1010" s="24"/>
      <c r="C1010" s="24"/>
      <c r="D1010" s="24"/>
      <c r="I1010" s="34"/>
      <c r="W1010" s="32"/>
      <c r="X1010" s="34"/>
      <c r="Y1010" s="64"/>
    </row>
    <row r="1011" spans="1:25" s="22" customFormat="1" ht="18.75">
      <c r="A1011" s="24"/>
      <c r="B1011" s="24"/>
      <c r="C1011" s="24"/>
      <c r="D1011" s="24"/>
      <c r="I1011" s="34"/>
      <c r="W1011" s="32"/>
      <c r="X1011" s="34"/>
      <c r="Y1011" s="64"/>
    </row>
    <row r="1012" spans="1:25" s="22" customFormat="1" ht="18.75">
      <c r="A1012" s="24"/>
      <c r="B1012" s="24"/>
      <c r="C1012" s="24"/>
      <c r="D1012" s="24"/>
      <c r="I1012" s="34"/>
      <c r="W1012" s="32"/>
      <c r="X1012" s="34"/>
      <c r="Y1012" s="64"/>
    </row>
    <row r="1013" spans="1:25" s="22" customFormat="1" ht="18.75">
      <c r="A1013" s="24"/>
      <c r="B1013" s="24"/>
      <c r="C1013" s="24"/>
      <c r="D1013" s="24"/>
      <c r="I1013" s="34"/>
      <c r="W1013" s="32"/>
      <c r="X1013" s="34"/>
      <c r="Y1013" s="64"/>
    </row>
    <row r="1014" spans="1:25" s="22" customFormat="1" ht="18.75">
      <c r="A1014" s="24"/>
      <c r="B1014" s="24"/>
      <c r="C1014" s="24"/>
      <c r="D1014" s="24"/>
      <c r="I1014" s="34"/>
      <c r="W1014" s="32"/>
      <c r="X1014" s="34"/>
      <c r="Y1014" s="64"/>
    </row>
    <row r="1015" spans="1:25" s="22" customFormat="1" ht="18.75">
      <c r="A1015" s="24"/>
      <c r="B1015" s="24"/>
      <c r="C1015" s="24"/>
      <c r="D1015" s="24"/>
      <c r="I1015" s="34"/>
      <c r="W1015" s="32"/>
      <c r="X1015" s="34"/>
      <c r="Y1015" s="64"/>
    </row>
    <row r="1016" spans="1:25" s="22" customFormat="1" ht="18.75">
      <c r="A1016" s="24"/>
      <c r="B1016" s="24"/>
      <c r="C1016" s="24"/>
      <c r="D1016" s="24"/>
      <c r="I1016" s="34"/>
      <c r="W1016" s="32"/>
      <c r="X1016" s="34"/>
      <c r="Y1016" s="64"/>
    </row>
    <row r="1017" spans="1:25" s="22" customFormat="1" ht="18.75">
      <c r="A1017" s="24"/>
      <c r="B1017" s="24"/>
      <c r="C1017" s="24"/>
      <c r="D1017" s="24"/>
      <c r="I1017" s="34"/>
      <c r="W1017" s="32"/>
      <c r="X1017" s="34"/>
      <c r="Y1017" s="64"/>
    </row>
    <row r="1018" spans="1:25" s="22" customFormat="1" ht="18.75">
      <c r="A1018" s="24"/>
      <c r="B1018" s="24"/>
      <c r="C1018" s="24"/>
      <c r="D1018" s="24"/>
      <c r="I1018" s="34"/>
      <c r="W1018" s="32"/>
      <c r="X1018" s="34"/>
      <c r="Y1018" s="64"/>
    </row>
    <row r="1019" spans="1:25" s="22" customFormat="1" ht="18.75">
      <c r="A1019" s="24"/>
      <c r="B1019" s="24"/>
      <c r="C1019" s="24"/>
      <c r="D1019" s="24"/>
      <c r="I1019" s="34"/>
      <c r="W1019" s="32"/>
      <c r="X1019" s="34"/>
      <c r="Y1019" s="64"/>
    </row>
    <row r="1020" spans="1:25" s="22" customFormat="1" ht="18.75">
      <c r="A1020" s="24"/>
      <c r="B1020" s="24"/>
      <c r="C1020" s="24"/>
      <c r="D1020" s="24"/>
      <c r="I1020" s="34"/>
      <c r="W1020" s="32"/>
      <c r="X1020" s="34"/>
      <c r="Y1020" s="64"/>
    </row>
    <row r="1021" spans="1:25" s="22" customFormat="1" ht="18.75">
      <c r="A1021" s="24"/>
      <c r="B1021" s="24"/>
      <c r="C1021" s="24"/>
      <c r="D1021" s="24"/>
      <c r="I1021" s="34"/>
      <c r="W1021" s="32"/>
      <c r="X1021" s="34"/>
      <c r="Y1021" s="64"/>
    </row>
    <row r="1022" spans="1:25" s="22" customFormat="1" ht="18.75">
      <c r="A1022" s="24"/>
      <c r="B1022" s="24"/>
      <c r="C1022" s="24"/>
      <c r="D1022" s="24"/>
      <c r="I1022" s="34"/>
      <c r="W1022" s="32"/>
      <c r="X1022" s="34"/>
      <c r="Y1022" s="64"/>
    </row>
    <row r="1023" spans="1:25" s="22" customFormat="1" ht="18.75">
      <c r="A1023" s="24"/>
      <c r="B1023" s="24"/>
      <c r="C1023" s="24"/>
      <c r="D1023" s="24"/>
      <c r="I1023" s="34"/>
      <c r="W1023" s="32"/>
      <c r="X1023" s="34"/>
      <c r="Y1023" s="64"/>
    </row>
    <row r="1024" spans="1:25" s="22" customFormat="1" ht="18.75">
      <c r="A1024" s="24"/>
      <c r="B1024" s="24"/>
      <c r="C1024" s="24"/>
      <c r="D1024" s="24"/>
      <c r="I1024" s="34"/>
      <c r="W1024" s="32"/>
      <c r="X1024" s="34"/>
      <c r="Y1024" s="64"/>
    </row>
    <row r="1025" spans="1:25" s="22" customFormat="1" ht="18.75">
      <c r="A1025" s="24"/>
      <c r="B1025" s="24"/>
      <c r="C1025" s="24"/>
      <c r="D1025" s="24"/>
      <c r="I1025" s="34"/>
      <c r="W1025" s="32"/>
      <c r="X1025" s="34"/>
      <c r="Y1025" s="64"/>
    </row>
    <row r="1026" spans="1:25" s="22" customFormat="1" ht="18.75">
      <c r="A1026" s="24"/>
      <c r="B1026" s="24"/>
      <c r="C1026" s="24"/>
      <c r="D1026" s="24"/>
      <c r="I1026" s="34"/>
      <c r="W1026" s="32"/>
      <c r="X1026" s="34"/>
      <c r="Y1026" s="64"/>
    </row>
    <row r="1027" spans="1:25" s="22" customFormat="1" ht="18.75">
      <c r="A1027" s="24"/>
      <c r="B1027" s="24"/>
      <c r="C1027" s="24"/>
      <c r="D1027" s="24"/>
      <c r="I1027" s="34"/>
      <c r="W1027" s="32"/>
      <c r="X1027" s="34"/>
      <c r="Y1027" s="64"/>
    </row>
    <row r="1028" spans="1:25" s="22" customFormat="1" ht="18.75">
      <c r="A1028" s="24"/>
      <c r="B1028" s="24"/>
      <c r="C1028" s="24"/>
      <c r="D1028" s="24"/>
      <c r="I1028" s="34"/>
      <c r="W1028" s="32"/>
      <c r="X1028" s="34"/>
      <c r="Y1028" s="64"/>
    </row>
    <row r="1029" spans="1:25" s="22" customFormat="1" ht="18.75">
      <c r="A1029" s="24"/>
      <c r="B1029" s="24"/>
      <c r="C1029" s="24"/>
      <c r="D1029" s="24"/>
      <c r="I1029" s="34"/>
      <c r="W1029" s="32"/>
      <c r="X1029" s="34"/>
      <c r="Y1029" s="64"/>
    </row>
    <row r="1030" spans="1:25" s="22" customFormat="1" ht="18.75">
      <c r="A1030" s="24"/>
      <c r="B1030" s="24"/>
      <c r="C1030" s="24"/>
      <c r="D1030" s="24"/>
      <c r="I1030" s="34"/>
      <c r="W1030" s="32"/>
      <c r="X1030" s="34"/>
      <c r="Y1030" s="64"/>
    </row>
    <row r="1031" spans="1:25" s="22" customFormat="1" ht="18.75">
      <c r="A1031" s="24"/>
      <c r="B1031" s="24"/>
      <c r="C1031" s="24"/>
      <c r="D1031" s="24"/>
      <c r="I1031" s="34"/>
      <c r="W1031" s="32"/>
      <c r="X1031" s="34"/>
      <c r="Y1031" s="64"/>
    </row>
    <row r="1032" spans="1:25" s="22" customFormat="1" ht="18.75">
      <c r="A1032" s="24"/>
      <c r="B1032" s="24"/>
      <c r="C1032" s="24"/>
      <c r="D1032" s="24"/>
      <c r="I1032" s="34"/>
      <c r="W1032" s="32"/>
      <c r="X1032" s="34"/>
      <c r="Y1032" s="64"/>
    </row>
    <row r="1033" spans="1:25" s="22" customFormat="1" ht="18.75">
      <c r="A1033" s="24"/>
      <c r="B1033" s="24"/>
      <c r="C1033" s="24"/>
      <c r="D1033" s="24"/>
      <c r="I1033" s="34"/>
      <c r="W1033" s="32"/>
      <c r="X1033" s="34"/>
      <c r="Y1033" s="64"/>
    </row>
    <row r="1034" spans="1:25" s="22" customFormat="1" ht="18.75">
      <c r="A1034" s="24"/>
      <c r="B1034" s="24"/>
      <c r="C1034" s="24"/>
      <c r="D1034" s="24"/>
      <c r="I1034" s="34"/>
      <c r="W1034" s="32"/>
      <c r="X1034" s="34"/>
      <c r="Y1034" s="64"/>
    </row>
    <row r="1035" spans="1:25" s="22" customFormat="1" ht="18.75">
      <c r="A1035" s="24"/>
      <c r="B1035" s="24"/>
      <c r="C1035" s="24"/>
      <c r="D1035" s="24"/>
      <c r="I1035" s="34"/>
      <c r="W1035" s="32"/>
      <c r="X1035" s="34"/>
      <c r="Y1035" s="64"/>
    </row>
    <row r="1036" spans="1:25" s="22" customFormat="1" ht="18.75">
      <c r="A1036" s="24"/>
      <c r="B1036" s="24"/>
      <c r="C1036" s="24"/>
      <c r="D1036" s="24"/>
      <c r="I1036" s="34"/>
      <c r="W1036" s="32"/>
      <c r="X1036" s="34"/>
      <c r="Y1036" s="64"/>
    </row>
    <row r="1037" spans="1:25" s="22" customFormat="1" ht="18.75">
      <c r="A1037" s="24"/>
      <c r="B1037" s="24"/>
      <c r="C1037" s="24"/>
      <c r="D1037" s="24"/>
      <c r="I1037" s="34"/>
      <c r="W1037" s="32"/>
      <c r="X1037" s="34"/>
      <c r="Y1037" s="64"/>
    </row>
    <row r="1038" spans="1:25" s="22" customFormat="1" ht="18.75">
      <c r="A1038" s="24"/>
      <c r="B1038" s="24"/>
      <c r="C1038" s="24"/>
      <c r="D1038" s="24"/>
      <c r="I1038" s="34"/>
      <c r="W1038" s="32"/>
      <c r="X1038" s="34"/>
      <c r="Y1038" s="64"/>
    </row>
    <row r="1039" spans="1:25" s="22" customFormat="1" ht="18.75">
      <c r="A1039" s="24"/>
      <c r="B1039" s="24"/>
      <c r="C1039" s="24"/>
      <c r="D1039" s="24"/>
      <c r="I1039" s="34"/>
      <c r="W1039" s="32"/>
      <c r="X1039" s="34"/>
      <c r="Y1039" s="64"/>
    </row>
    <row r="1040" spans="1:25" s="22" customFormat="1" ht="18.75">
      <c r="A1040" s="24"/>
      <c r="B1040" s="24"/>
      <c r="C1040" s="24"/>
      <c r="D1040" s="24"/>
      <c r="I1040" s="34"/>
      <c r="W1040" s="32"/>
      <c r="X1040" s="34"/>
      <c r="Y1040" s="64"/>
    </row>
    <row r="1041" spans="1:25" s="22" customFormat="1" ht="18.75">
      <c r="A1041" s="24"/>
      <c r="B1041" s="24"/>
      <c r="C1041" s="24"/>
      <c r="D1041" s="24"/>
      <c r="I1041" s="34"/>
      <c r="W1041" s="32"/>
      <c r="X1041" s="34"/>
      <c r="Y1041" s="64"/>
    </row>
    <row r="1042" spans="1:25" s="22" customFormat="1" ht="18.75">
      <c r="A1042" s="24"/>
      <c r="B1042" s="24"/>
      <c r="C1042" s="24"/>
      <c r="D1042" s="24"/>
      <c r="I1042" s="34"/>
      <c r="W1042" s="32"/>
      <c r="X1042" s="34"/>
      <c r="Y1042" s="64"/>
    </row>
    <row r="1043" spans="1:25" s="22" customFormat="1" ht="18.75">
      <c r="A1043" s="24"/>
      <c r="B1043" s="24"/>
      <c r="C1043" s="24"/>
      <c r="D1043" s="24"/>
      <c r="I1043" s="34"/>
      <c r="W1043" s="32"/>
      <c r="X1043" s="34"/>
      <c r="Y1043" s="64"/>
    </row>
    <row r="1044" spans="1:25" s="22" customFormat="1" ht="18.75">
      <c r="A1044" s="24"/>
      <c r="B1044" s="24"/>
      <c r="C1044" s="24"/>
      <c r="D1044" s="24"/>
      <c r="I1044" s="34"/>
      <c r="W1044" s="32"/>
      <c r="X1044" s="34"/>
      <c r="Y1044" s="64"/>
    </row>
    <row r="1045" spans="1:25" s="22" customFormat="1" ht="18.75">
      <c r="A1045" s="24"/>
      <c r="B1045" s="24"/>
      <c r="C1045" s="24"/>
      <c r="D1045" s="24"/>
      <c r="I1045" s="34"/>
      <c r="W1045" s="32"/>
      <c r="X1045" s="34"/>
      <c r="Y1045" s="64"/>
    </row>
    <row r="1046" spans="1:25" s="22" customFormat="1" ht="18.75">
      <c r="A1046" s="24"/>
      <c r="B1046" s="24"/>
      <c r="C1046" s="24"/>
      <c r="D1046" s="24"/>
      <c r="I1046" s="34"/>
      <c r="W1046" s="32"/>
      <c r="X1046" s="34"/>
      <c r="Y1046" s="64"/>
    </row>
    <row r="1047" spans="1:25" s="22" customFormat="1" ht="18.75">
      <c r="A1047" s="24"/>
      <c r="B1047" s="24"/>
      <c r="C1047" s="24"/>
      <c r="D1047" s="24"/>
      <c r="I1047" s="34"/>
      <c r="W1047" s="32"/>
      <c r="X1047" s="34"/>
      <c r="Y1047" s="64"/>
    </row>
    <row r="1048" spans="1:25" s="22" customFormat="1" ht="18.75">
      <c r="A1048" s="24"/>
      <c r="B1048" s="24"/>
      <c r="C1048" s="24"/>
      <c r="D1048" s="24"/>
      <c r="I1048" s="34"/>
      <c r="W1048" s="32"/>
      <c r="X1048" s="34"/>
      <c r="Y1048" s="64"/>
    </row>
    <row r="1049" spans="1:25" s="22" customFormat="1" ht="18.75">
      <c r="A1049" s="24"/>
      <c r="B1049" s="24"/>
      <c r="C1049" s="24"/>
      <c r="D1049" s="24"/>
      <c r="I1049" s="34"/>
      <c r="W1049" s="32"/>
      <c r="X1049" s="34"/>
      <c r="Y1049" s="64"/>
    </row>
    <row r="1050" spans="1:25" s="22" customFormat="1" ht="18.75">
      <c r="A1050" s="24"/>
      <c r="B1050" s="24"/>
      <c r="C1050" s="24"/>
      <c r="D1050" s="24"/>
      <c r="I1050" s="34"/>
      <c r="W1050" s="32"/>
      <c r="X1050" s="34"/>
      <c r="Y1050" s="64"/>
    </row>
    <row r="1051" spans="1:25" s="22" customFormat="1" ht="18.75">
      <c r="A1051" s="24"/>
      <c r="B1051" s="24"/>
      <c r="C1051" s="24"/>
      <c r="D1051" s="24"/>
      <c r="I1051" s="34"/>
      <c r="W1051" s="32"/>
      <c r="X1051" s="34"/>
      <c r="Y1051" s="64"/>
    </row>
    <row r="1052" spans="1:25" s="22" customFormat="1" ht="18.75">
      <c r="A1052" s="24"/>
      <c r="B1052" s="24"/>
      <c r="C1052" s="24"/>
      <c r="D1052" s="24"/>
      <c r="I1052" s="34"/>
      <c r="W1052" s="32"/>
      <c r="X1052" s="34"/>
      <c r="Y1052" s="64"/>
    </row>
    <row r="1053" spans="1:25" s="22" customFormat="1" ht="18.75">
      <c r="A1053" s="24"/>
      <c r="B1053" s="24"/>
      <c r="C1053" s="24"/>
      <c r="D1053" s="24"/>
      <c r="I1053" s="34"/>
      <c r="W1053" s="32"/>
      <c r="X1053" s="34"/>
      <c r="Y1053" s="64"/>
    </row>
    <row r="1054" spans="1:25" s="22" customFormat="1" ht="18.75">
      <c r="A1054" s="24"/>
      <c r="B1054" s="24"/>
      <c r="C1054" s="24"/>
      <c r="D1054" s="24"/>
      <c r="I1054" s="34"/>
      <c r="W1054" s="32"/>
      <c r="X1054" s="34"/>
      <c r="Y1054" s="64"/>
    </row>
    <row r="1055" spans="1:25" s="22" customFormat="1" ht="18.75">
      <c r="A1055" s="24"/>
      <c r="B1055" s="24"/>
      <c r="C1055" s="24"/>
      <c r="D1055" s="24"/>
      <c r="I1055" s="34"/>
      <c r="W1055" s="32"/>
      <c r="X1055" s="34"/>
      <c r="Y1055" s="64"/>
    </row>
    <row r="1056" spans="1:25" s="22" customFormat="1" ht="18.75">
      <c r="A1056" s="24"/>
      <c r="B1056" s="24"/>
      <c r="C1056" s="24"/>
      <c r="D1056" s="24"/>
      <c r="I1056" s="34"/>
      <c r="W1056" s="32"/>
      <c r="X1056" s="34"/>
      <c r="Y1056" s="64"/>
    </row>
    <row r="1057" spans="1:25" s="22" customFormat="1" ht="18.75">
      <c r="A1057" s="24"/>
      <c r="B1057" s="24"/>
      <c r="C1057" s="24"/>
      <c r="D1057" s="24"/>
      <c r="I1057" s="34"/>
      <c r="W1057" s="32"/>
      <c r="X1057" s="34"/>
      <c r="Y1057" s="64"/>
    </row>
    <row r="1058" spans="1:25" s="22" customFormat="1" ht="18.75">
      <c r="A1058" s="24"/>
      <c r="B1058" s="24"/>
      <c r="C1058" s="24"/>
      <c r="D1058" s="24"/>
      <c r="I1058" s="34"/>
      <c r="W1058" s="32"/>
      <c r="X1058" s="34"/>
      <c r="Y1058" s="64"/>
    </row>
    <row r="1059" spans="1:25" s="22" customFormat="1" ht="18.75">
      <c r="A1059" s="24"/>
      <c r="B1059" s="24"/>
      <c r="C1059" s="24"/>
      <c r="D1059" s="24"/>
      <c r="I1059" s="34"/>
      <c r="W1059" s="32"/>
      <c r="X1059" s="34"/>
      <c r="Y1059" s="64"/>
    </row>
    <row r="1060" spans="1:25" s="22" customFormat="1" ht="18.75">
      <c r="A1060" s="24"/>
      <c r="B1060" s="24"/>
      <c r="C1060" s="24"/>
      <c r="D1060" s="24"/>
      <c r="I1060" s="34"/>
      <c r="W1060" s="32"/>
      <c r="X1060" s="34"/>
      <c r="Y1060" s="64"/>
    </row>
    <row r="1061" spans="1:25" s="22" customFormat="1" ht="18.75">
      <c r="A1061" s="24"/>
      <c r="B1061" s="24"/>
      <c r="C1061" s="24"/>
      <c r="D1061" s="24"/>
      <c r="I1061" s="34"/>
      <c r="W1061" s="32"/>
      <c r="X1061" s="34"/>
      <c r="Y1061" s="64"/>
    </row>
    <row r="1062" spans="1:25" s="22" customFormat="1" ht="18.75">
      <c r="A1062" s="24"/>
      <c r="B1062" s="24"/>
      <c r="C1062" s="24"/>
      <c r="D1062" s="24"/>
      <c r="I1062" s="34"/>
      <c r="W1062" s="32"/>
      <c r="X1062" s="34"/>
      <c r="Y1062" s="64"/>
    </row>
    <row r="1063" spans="1:25" s="22" customFormat="1" ht="18.75">
      <c r="A1063" s="24"/>
      <c r="B1063" s="24"/>
      <c r="C1063" s="24"/>
      <c r="D1063" s="24"/>
      <c r="I1063" s="34"/>
      <c r="W1063" s="32"/>
      <c r="X1063" s="34"/>
      <c r="Y1063" s="64"/>
    </row>
    <row r="1064" spans="1:25" s="22" customFormat="1" ht="18.75">
      <c r="A1064" s="24"/>
      <c r="B1064" s="24"/>
      <c r="C1064" s="24"/>
      <c r="D1064" s="24"/>
      <c r="I1064" s="34"/>
      <c r="W1064" s="32"/>
      <c r="X1064" s="34"/>
      <c r="Y1064" s="64"/>
    </row>
    <row r="1065" spans="1:25" s="22" customFormat="1" ht="18.75">
      <c r="A1065" s="24"/>
      <c r="B1065" s="24"/>
      <c r="C1065" s="24"/>
      <c r="D1065" s="24"/>
      <c r="I1065" s="34"/>
      <c r="W1065" s="32"/>
      <c r="X1065" s="34"/>
      <c r="Y1065" s="64"/>
    </row>
    <row r="1066" spans="1:25" s="22" customFormat="1" ht="18.75">
      <c r="A1066" s="24"/>
      <c r="B1066" s="24"/>
      <c r="C1066" s="24"/>
      <c r="D1066" s="24"/>
      <c r="I1066" s="34"/>
      <c r="W1066" s="32"/>
      <c r="X1066" s="34"/>
      <c r="Y1066" s="64"/>
    </row>
    <row r="1067" spans="1:25" s="22" customFormat="1" ht="18.75">
      <c r="A1067" s="24"/>
      <c r="B1067" s="24"/>
      <c r="C1067" s="24"/>
      <c r="D1067" s="24"/>
      <c r="I1067" s="34"/>
      <c r="W1067" s="32"/>
      <c r="X1067" s="34"/>
      <c r="Y1067" s="64"/>
    </row>
    <row r="1068" spans="1:25" s="22" customFormat="1" ht="18.75">
      <c r="A1068" s="24"/>
      <c r="B1068" s="24"/>
      <c r="C1068" s="24"/>
      <c r="D1068" s="24"/>
      <c r="I1068" s="34"/>
      <c r="W1068" s="32"/>
      <c r="X1068" s="34"/>
      <c r="Y1068" s="64"/>
    </row>
    <row r="1069" spans="1:25" s="22" customFormat="1" ht="18.75">
      <c r="A1069" s="24"/>
      <c r="B1069" s="24"/>
      <c r="C1069" s="24"/>
      <c r="D1069" s="24"/>
      <c r="I1069" s="34"/>
      <c r="W1069" s="32"/>
      <c r="X1069" s="34"/>
      <c r="Y1069" s="64"/>
    </row>
    <row r="1070" spans="1:25" s="22" customFormat="1" ht="18.75">
      <c r="A1070" s="24"/>
      <c r="B1070" s="24"/>
      <c r="C1070" s="24"/>
      <c r="D1070" s="24"/>
      <c r="I1070" s="34"/>
      <c r="W1070" s="32"/>
      <c r="X1070" s="34"/>
      <c r="Y1070" s="64"/>
    </row>
    <row r="1071" spans="1:25" s="22" customFormat="1" ht="18.75">
      <c r="A1071" s="24"/>
      <c r="B1071" s="24"/>
      <c r="C1071" s="24"/>
      <c r="D1071" s="24"/>
      <c r="I1071" s="34"/>
      <c r="W1071" s="32"/>
      <c r="X1071" s="34"/>
      <c r="Y1071" s="64"/>
    </row>
    <row r="1072" spans="1:25" s="22" customFormat="1" ht="18.75">
      <c r="A1072" s="24"/>
      <c r="B1072" s="24"/>
      <c r="C1072" s="24"/>
      <c r="D1072" s="24"/>
      <c r="I1072" s="34"/>
      <c r="W1072" s="32"/>
      <c r="X1072" s="34"/>
      <c r="Y1072" s="64"/>
    </row>
    <row r="1073" spans="1:25" s="22" customFormat="1" ht="18.75">
      <c r="A1073" s="24"/>
      <c r="B1073" s="24"/>
      <c r="C1073" s="24"/>
      <c r="D1073" s="24"/>
      <c r="I1073" s="34"/>
      <c r="W1073" s="32"/>
      <c r="X1073" s="34"/>
      <c r="Y1073" s="64"/>
    </row>
    <row r="1074" spans="1:25" s="22" customFormat="1" ht="18.75">
      <c r="A1074" s="24"/>
      <c r="B1074" s="24"/>
      <c r="C1074" s="24"/>
      <c r="D1074" s="24"/>
      <c r="I1074" s="34"/>
      <c r="W1074" s="32"/>
      <c r="X1074" s="34"/>
      <c r="Y1074" s="64"/>
    </row>
    <row r="1075" spans="1:25" s="22" customFormat="1" ht="18.75">
      <c r="A1075" s="24"/>
      <c r="B1075" s="24"/>
      <c r="C1075" s="24"/>
      <c r="D1075" s="24"/>
      <c r="I1075" s="34"/>
      <c r="W1075" s="32"/>
      <c r="X1075" s="34"/>
      <c r="Y1075" s="64"/>
    </row>
    <row r="1076" spans="1:25" s="22" customFormat="1" ht="18.75">
      <c r="A1076" s="24"/>
      <c r="B1076" s="24"/>
      <c r="C1076" s="24"/>
      <c r="D1076" s="24"/>
      <c r="I1076" s="34"/>
      <c r="W1076" s="32"/>
      <c r="X1076" s="34"/>
      <c r="Y1076" s="64"/>
    </row>
    <row r="1077" spans="1:25" s="22" customFormat="1" ht="18.75">
      <c r="A1077" s="24"/>
      <c r="B1077" s="24"/>
      <c r="C1077" s="24"/>
      <c r="D1077" s="24"/>
      <c r="I1077" s="34"/>
      <c r="W1077" s="32"/>
      <c r="X1077" s="34"/>
      <c r="Y1077" s="64"/>
    </row>
    <row r="1078" spans="1:25" s="22" customFormat="1" ht="18.75">
      <c r="A1078" s="24"/>
      <c r="B1078" s="24"/>
      <c r="C1078" s="24"/>
      <c r="D1078" s="24"/>
      <c r="I1078" s="34"/>
      <c r="W1078" s="32"/>
      <c r="X1078" s="34"/>
      <c r="Y1078" s="64"/>
    </row>
    <row r="1079" spans="1:25" s="22" customFormat="1" ht="18.75">
      <c r="A1079" s="24"/>
      <c r="B1079" s="24"/>
      <c r="C1079" s="24"/>
      <c r="D1079" s="24"/>
      <c r="I1079" s="34"/>
      <c r="W1079" s="32"/>
      <c r="X1079" s="34"/>
      <c r="Y1079" s="64"/>
    </row>
    <row r="1080" spans="1:25" s="22" customFormat="1" ht="18.75">
      <c r="A1080" s="24"/>
      <c r="B1080" s="24"/>
      <c r="C1080" s="24"/>
      <c r="D1080" s="24"/>
      <c r="I1080" s="34"/>
      <c r="W1080" s="32"/>
      <c r="X1080" s="34"/>
      <c r="Y1080" s="64"/>
    </row>
    <row r="1081" spans="1:25" s="22" customFormat="1" ht="18.75">
      <c r="A1081" s="24"/>
      <c r="B1081" s="24"/>
      <c r="C1081" s="24"/>
      <c r="D1081" s="24"/>
      <c r="I1081" s="34"/>
      <c r="W1081" s="32"/>
      <c r="X1081" s="34"/>
      <c r="Y1081" s="64"/>
    </row>
    <row r="1082" spans="1:25" s="22" customFormat="1" ht="18.75">
      <c r="A1082" s="24"/>
      <c r="B1082" s="24"/>
      <c r="C1082" s="24"/>
      <c r="D1082" s="24"/>
      <c r="I1082" s="34"/>
      <c r="W1082" s="32"/>
      <c r="X1082" s="34"/>
      <c r="Y1082" s="64"/>
    </row>
    <row r="1083" spans="1:25" s="22" customFormat="1" ht="18.75">
      <c r="A1083" s="24"/>
      <c r="B1083" s="24"/>
      <c r="C1083" s="24"/>
      <c r="D1083" s="24"/>
      <c r="I1083" s="34"/>
      <c r="W1083" s="32"/>
      <c r="X1083" s="34"/>
      <c r="Y1083" s="64"/>
    </row>
    <row r="1084" spans="1:25" s="22" customFormat="1" ht="18.75">
      <c r="A1084" s="24"/>
      <c r="B1084" s="24"/>
      <c r="C1084" s="24"/>
      <c r="D1084" s="24"/>
      <c r="I1084" s="34"/>
      <c r="W1084" s="32"/>
      <c r="X1084" s="34"/>
      <c r="Y1084" s="64"/>
    </row>
    <row r="1085" spans="1:25" s="22" customFormat="1" ht="18.75">
      <c r="A1085" s="24"/>
      <c r="B1085" s="24"/>
      <c r="C1085" s="24"/>
      <c r="D1085" s="24"/>
      <c r="I1085" s="34"/>
      <c r="W1085" s="32"/>
      <c r="X1085" s="34"/>
      <c r="Y1085" s="64"/>
    </row>
    <row r="1086" spans="1:25" s="22" customFormat="1" ht="18.75">
      <c r="A1086" s="24"/>
      <c r="B1086" s="24"/>
      <c r="C1086" s="24"/>
      <c r="D1086" s="24"/>
      <c r="I1086" s="34"/>
      <c r="W1086" s="32"/>
      <c r="X1086" s="34"/>
      <c r="Y1086" s="64"/>
    </row>
    <row r="1087" spans="1:25" s="22" customFormat="1" ht="18.75">
      <c r="A1087" s="24"/>
      <c r="B1087" s="24"/>
      <c r="C1087" s="24"/>
      <c r="D1087" s="24"/>
      <c r="I1087" s="34"/>
      <c r="W1087" s="32"/>
      <c r="X1087" s="34"/>
      <c r="Y1087" s="64"/>
    </row>
    <row r="1088" spans="1:25" s="22" customFormat="1" ht="18.75">
      <c r="A1088" s="24"/>
      <c r="B1088" s="24"/>
      <c r="C1088" s="24"/>
      <c r="D1088" s="24"/>
      <c r="I1088" s="34"/>
      <c r="W1088" s="32"/>
      <c r="X1088" s="34"/>
      <c r="Y1088" s="64"/>
    </row>
    <row r="1089" spans="1:25" s="22" customFormat="1" ht="18.75">
      <c r="A1089" s="24"/>
      <c r="B1089" s="24"/>
      <c r="C1089" s="24"/>
      <c r="D1089" s="24"/>
      <c r="I1089" s="34"/>
      <c r="W1089" s="32"/>
      <c r="X1089" s="34"/>
      <c r="Y1089" s="64"/>
    </row>
    <row r="1090" spans="1:25" s="22" customFormat="1" ht="18.75">
      <c r="A1090" s="24"/>
      <c r="B1090" s="24"/>
      <c r="C1090" s="24"/>
      <c r="D1090" s="24"/>
      <c r="I1090" s="34"/>
      <c r="W1090" s="32"/>
      <c r="X1090" s="34"/>
      <c r="Y1090" s="64"/>
    </row>
    <row r="1091" spans="1:25" s="22" customFormat="1" ht="18.75">
      <c r="A1091" s="24"/>
      <c r="B1091" s="24"/>
      <c r="C1091" s="24"/>
      <c r="D1091" s="24"/>
      <c r="I1091" s="34"/>
      <c r="W1091" s="32"/>
      <c r="X1091" s="34"/>
      <c r="Y1091" s="64"/>
    </row>
    <row r="1092" spans="1:25" s="22" customFormat="1" ht="18.75">
      <c r="A1092" s="24"/>
      <c r="B1092" s="24"/>
      <c r="C1092" s="24"/>
      <c r="D1092" s="24"/>
      <c r="I1092" s="34"/>
      <c r="W1092" s="32"/>
      <c r="X1092" s="34"/>
      <c r="Y1092" s="64"/>
    </row>
    <row r="1093" spans="1:25" s="22" customFormat="1" ht="18.75">
      <c r="A1093" s="24"/>
      <c r="B1093" s="24"/>
      <c r="C1093" s="24"/>
      <c r="D1093" s="24"/>
      <c r="I1093" s="34"/>
      <c r="W1093" s="32"/>
      <c r="X1093" s="34"/>
      <c r="Y1093" s="64"/>
    </row>
    <row r="1094" spans="1:25" s="22" customFormat="1" ht="18.75">
      <c r="A1094" s="24"/>
      <c r="B1094" s="24"/>
      <c r="C1094" s="24"/>
      <c r="D1094" s="24"/>
      <c r="I1094" s="34"/>
      <c r="W1094" s="32"/>
      <c r="X1094" s="34"/>
      <c r="Y1094" s="64"/>
    </row>
    <row r="1095" spans="1:25" s="22" customFormat="1" ht="18.75">
      <c r="A1095" s="24"/>
      <c r="B1095" s="24"/>
      <c r="C1095" s="24"/>
      <c r="D1095" s="24"/>
      <c r="I1095" s="34"/>
      <c r="W1095" s="32"/>
      <c r="X1095" s="34"/>
      <c r="Y1095" s="64"/>
    </row>
    <row r="1096" spans="1:25" s="22" customFormat="1" ht="18.75">
      <c r="A1096" s="24"/>
      <c r="B1096" s="24"/>
      <c r="C1096" s="24"/>
      <c r="D1096" s="24"/>
      <c r="I1096" s="34"/>
      <c r="W1096" s="32"/>
      <c r="X1096" s="34"/>
      <c r="Y1096" s="64"/>
    </row>
    <row r="1097" spans="1:25" s="22" customFormat="1" ht="18.75">
      <c r="A1097" s="24"/>
      <c r="B1097" s="24"/>
      <c r="C1097" s="24"/>
      <c r="D1097" s="24"/>
      <c r="I1097" s="34"/>
      <c r="W1097" s="32"/>
      <c r="X1097" s="34"/>
      <c r="Y1097" s="64"/>
    </row>
    <row r="1098" spans="1:25" s="22" customFormat="1" ht="18.75">
      <c r="A1098" s="24"/>
      <c r="B1098" s="24"/>
      <c r="C1098" s="24"/>
      <c r="D1098" s="24"/>
      <c r="I1098" s="34"/>
      <c r="W1098" s="32"/>
      <c r="X1098" s="34"/>
      <c r="Y1098" s="64"/>
    </row>
    <row r="1099" spans="1:25" s="22" customFormat="1" ht="18.75">
      <c r="A1099" s="24"/>
      <c r="B1099" s="24"/>
      <c r="C1099" s="24"/>
      <c r="D1099" s="24"/>
      <c r="I1099" s="34"/>
      <c r="W1099" s="32"/>
      <c r="X1099" s="34"/>
      <c r="Y1099" s="64"/>
    </row>
    <row r="1100" spans="1:25" s="22" customFormat="1" ht="18.75">
      <c r="A1100" s="24"/>
      <c r="B1100" s="24"/>
      <c r="C1100" s="24"/>
      <c r="D1100" s="24"/>
      <c r="I1100" s="34"/>
      <c r="W1100" s="32"/>
      <c r="X1100" s="34"/>
      <c r="Y1100" s="64"/>
    </row>
    <row r="1101" spans="1:25" s="22" customFormat="1" ht="18.75">
      <c r="A1101" s="24"/>
      <c r="B1101" s="24"/>
      <c r="C1101" s="24"/>
      <c r="D1101" s="24"/>
      <c r="I1101" s="34"/>
      <c r="W1101" s="32"/>
      <c r="X1101" s="34"/>
      <c r="Y1101" s="64"/>
    </row>
    <row r="1102" spans="1:25" s="22" customFormat="1" ht="18.75">
      <c r="A1102" s="24"/>
      <c r="B1102" s="24"/>
      <c r="C1102" s="24"/>
      <c r="D1102" s="24"/>
      <c r="I1102" s="34"/>
      <c r="W1102" s="32"/>
      <c r="X1102" s="34"/>
      <c r="Y1102" s="64"/>
    </row>
    <row r="1103" spans="1:25" s="22" customFormat="1" ht="18.75">
      <c r="A1103" s="24"/>
      <c r="B1103" s="24"/>
      <c r="C1103" s="24"/>
      <c r="D1103" s="24"/>
      <c r="I1103" s="34"/>
      <c r="W1103" s="32"/>
      <c r="X1103" s="34"/>
      <c r="Y1103" s="64"/>
    </row>
    <row r="1104" spans="1:25" s="22" customFormat="1" ht="18.75">
      <c r="A1104" s="24"/>
      <c r="B1104" s="24"/>
      <c r="C1104" s="24"/>
      <c r="D1104" s="24"/>
      <c r="I1104" s="34"/>
      <c r="W1104" s="32"/>
      <c r="X1104" s="34"/>
      <c r="Y1104" s="64"/>
    </row>
    <row r="1105" spans="1:25" s="22" customFormat="1" ht="18.75">
      <c r="A1105" s="24"/>
      <c r="B1105" s="24"/>
      <c r="C1105" s="24"/>
      <c r="D1105" s="24"/>
      <c r="I1105" s="34"/>
      <c r="W1105" s="32"/>
      <c r="X1105" s="34"/>
      <c r="Y1105" s="64"/>
    </row>
    <row r="1106" spans="1:25" s="22" customFormat="1" ht="18.75">
      <c r="A1106" s="24"/>
      <c r="B1106" s="24"/>
      <c r="C1106" s="24"/>
      <c r="D1106" s="24"/>
      <c r="I1106" s="34"/>
      <c r="W1106" s="32"/>
      <c r="X1106" s="34"/>
      <c r="Y1106" s="64"/>
    </row>
    <row r="1107" spans="1:25" s="22" customFormat="1" ht="18.75">
      <c r="A1107" s="24"/>
      <c r="B1107" s="24"/>
      <c r="C1107" s="24"/>
      <c r="D1107" s="24"/>
      <c r="I1107" s="34"/>
      <c r="W1107" s="32"/>
      <c r="X1107" s="34"/>
      <c r="Y1107" s="64"/>
    </row>
    <row r="1108" spans="1:25" s="22" customFormat="1" ht="18.75">
      <c r="A1108" s="24"/>
      <c r="B1108" s="24"/>
      <c r="C1108" s="24"/>
      <c r="D1108" s="24"/>
      <c r="I1108" s="34"/>
      <c r="W1108" s="32"/>
      <c r="X1108" s="34"/>
      <c r="Y1108" s="64"/>
    </row>
    <row r="1109" spans="1:25" s="22" customFormat="1" ht="18.75">
      <c r="A1109" s="24"/>
      <c r="B1109" s="24"/>
      <c r="C1109" s="24"/>
      <c r="D1109" s="24"/>
      <c r="I1109" s="34"/>
      <c r="W1109" s="32"/>
      <c r="X1109" s="34"/>
      <c r="Y1109" s="64"/>
    </row>
    <row r="1110" spans="1:25" s="22" customFormat="1" ht="18.75">
      <c r="A1110" s="24"/>
      <c r="B1110" s="24"/>
      <c r="C1110" s="24"/>
      <c r="D1110" s="24"/>
      <c r="I1110" s="34"/>
      <c r="W1110" s="32"/>
      <c r="X1110" s="34"/>
      <c r="Y1110" s="64"/>
    </row>
    <row r="1111" spans="1:25" s="22" customFormat="1" ht="18.75">
      <c r="A1111" s="24"/>
      <c r="B1111" s="24"/>
      <c r="C1111" s="24"/>
      <c r="D1111" s="24"/>
      <c r="I1111" s="34"/>
      <c r="W1111" s="32"/>
      <c r="X1111" s="34"/>
      <c r="Y1111" s="64"/>
    </row>
    <row r="1112" spans="1:25" s="22" customFormat="1" ht="18.75">
      <c r="A1112" s="24"/>
      <c r="B1112" s="24"/>
      <c r="C1112" s="24"/>
      <c r="D1112" s="24"/>
      <c r="I1112" s="34"/>
      <c r="W1112" s="32"/>
      <c r="X1112" s="34"/>
      <c r="Y1112" s="64"/>
    </row>
    <row r="1113" spans="1:25" s="22" customFormat="1" ht="18.75">
      <c r="A1113" s="24"/>
      <c r="B1113" s="24"/>
      <c r="C1113" s="24"/>
      <c r="D1113" s="24"/>
      <c r="I1113" s="34"/>
      <c r="W1113" s="32"/>
      <c r="X1113" s="34"/>
      <c r="Y1113" s="64"/>
    </row>
    <row r="1114" spans="1:25" s="22" customFormat="1" ht="18.75">
      <c r="A1114" s="24"/>
      <c r="B1114" s="24"/>
      <c r="C1114" s="24"/>
      <c r="D1114" s="24"/>
      <c r="I1114" s="34"/>
      <c r="W1114" s="32"/>
      <c r="X1114" s="34"/>
      <c r="Y1114" s="64"/>
    </row>
    <row r="1115" spans="1:25" s="22" customFormat="1" ht="18.75">
      <c r="A1115" s="24"/>
      <c r="B1115" s="24"/>
      <c r="C1115" s="24"/>
      <c r="D1115" s="24"/>
      <c r="I1115" s="34"/>
      <c r="W1115" s="32"/>
      <c r="X1115" s="34"/>
      <c r="Y1115" s="64"/>
    </row>
    <row r="1116" spans="1:25" s="22" customFormat="1" ht="18.75">
      <c r="A1116" s="24"/>
      <c r="B1116" s="24"/>
      <c r="C1116" s="24"/>
      <c r="D1116" s="24"/>
      <c r="I1116" s="34"/>
      <c r="W1116" s="32"/>
      <c r="X1116" s="34"/>
      <c r="Y1116" s="64"/>
    </row>
    <row r="1117" spans="1:25" s="22" customFormat="1" ht="18.75">
      <c r="A1117" s="24"/>
      <c r="B1117" s="24"/>
      <c r="C1117" s="24"/>
      <c r="D1117" s="24"/>
      <c r="I1117" s="34"/>
      <c r="W1117" s="32"/>
      <c r="X1117" s="34"/>
      <c r="Y1117" s="64"/>
    </row>
    <row r="1118" spans="1:25" s="22" customFormat="1" ht="18.75">
      <c r="A1118" s="24"/>
      <c r="B1118" s="24"/>
      <c r="C1118" s="24"/>
      <c r="D1118" s="24"/>
      <c r="I1118" s="34"/>
      <c r="W1118" s="32"/>
      <c r="X1118" s="34"/>
      <c r="Y1118" s="64"/>
    </row>
    <row r="1119" spans="1:25" s="22" customFormat="1" ht="18.75">
      <c r="A1119" s="24"/>
      <c r="B1119" s="24"/>
      <c r="C1119" s="24"/>
      <c r="D1119" s="24"/>
      <c r="I1119" s="34"/>
      <c r="W1119" s="32"/>
      <c r="X1119" s="34"/>
      <c r="Y1119" s="64"/>
    </row>
    <row r="1120" spans="1:25" s="22" customFormat="1" ht="18.75">
      <c r="A1120" s="24"/>
      <c r="B1120" s="24"/>
      <c r="C1120" s="24"/>
      <c r="D1120" s="24"/>
      <c r="I1120" s="34"/>
      <c r="W1120" s="32"/>
      <c r="X1120" s="34"/>
      <c r="Y1120" s="64"/>
    </row>
    <row r="1121" spans="1:25" s="22" customFormat="1" ht="18.75">
      <c r="A1121" s="24"/>
      <c r="B1121" s="24"/>
      <c r="C1121" s="24"/>
      <c r="D1121" s="24"/>
      <c r="I1121" s="34"/>
      <c r="W1121" s="32"/>
      <c r="X1121" s="34"/>
      <c r="Y1121" s="64"/>
    </row>
    <row r="1122" spans="1:25" s="22" customFormat="1" ht="18.75">
      <c r="A1122" s="24"/>
      <c r="B1122" s="24"/>
      <c r="C1122" s="24"/>
      <c r="D1122" s="24"/>
      <c r="I1122" s="34"/>
      <c r="W1122" s="32"/>
      <c r="X1122" s="34"/>
      <c r="Y1122" s="64"/>
    </row>
    <row r="1123" spans="1:25" s="22" customFormat="1" ht="18.75">
      <c r="A1123" s="24"/>
      <c r="B1123" s="24"/>
      <c r="C1123" s="24"/>
      <c r="D1123" s="24"/>
      <c r="I1123" s="34"/>
      <c r="W1123" s="32"/>
      <c r="X1123" s="34"/>
      <c r="Y1123" s="64"/>
    </row>
    <row r="1124" spans="1:25" s="22" customFormat="1" ht="18.75">
      <c r="A1124" s="24"/>
      <c r="B1124" s="24"/>
      <c r="C1124" s="24"/>
      <c r="D1124" s="24"/>
      <c r="I1124" s="34"/>
      <c r="W1124" s="32"/>
      <c r="X1124" s="34"/>
      <c r="Y1124" s="64"/>
    </row>
    <row r="1125" spans="1:25" s="22" customFormat="1" ht="18.75">
      <c r="A1125" s="24"/>
      <c r="B1125" s="24"/>
      <c r="C1125" s="24"/>
      <c r="D1125" s="24"/>
      <c r="I1125" s="34"/>
      <c r="W1125" s="32"/>
      <c r="X1125" s="34"/>
      <c r="Y1125" s="64"/>
    </row>
    <row r="1126" spans="1:25" s="22" customFormat="1" ht="18.75">
      <c r="A1126" s="24"/>
      <c r="B1126" s="24"/>
      <c r="C1126" s="24"/>
      <c r="D1126" s="24"/>
      <c r="I1126" s="34"/>
      <c r="W1126" s="32"/>
      <c r="X1126" s="34"/>
      <c r="Y1126" s="64"/>
    </row>
    <row r="1127" spans="1:25" s="22" customFormat="1" ht="18.75">
      <c r="A1127" s="24"/>
      <c r="B1127" s="24"/>
      <c r="C1127" s="24"/>
      <c r="D1127" s="24"/>
      <c r="I1127" s="34"/>
      <c r="W1127" s="32"/>
      <c r="X1127" s="34"/>
      <c r="Y1127" s="64"/>
    </row>
    <row r="1128" spans="1:25" s="22" customFormat="1" ht="18.75">
      <c r="A1128" s="24"/>
      <c r="B1128" s="24"/>
      <c r="C1128" s="24"/>
      <c r="D1128" s="24"/>
      <c r="I1128" s="34"/>
      <c r="W1128" s="32"/>
      <c r="X1128" s="34"/>
      <c r="Y1128" s="64"/>
    </row>
    <row r="1129" spans="1:25" s="22" customFormat="1" ht="18.75">
      <c r="A1129" s="24"/>
      <c r="B1129" s="24"/>
      <c r="C1129" s="24"/>
      <c r="D1129" s="24"/>
      <c r="I1129" s="34"/>
      <c r="W1129" s="32"/>
      <c r="X1129" s="34"/>
      <c r="Y1129" s="64"/>
    </row>
    <row r="1130" spans="1:25" s="22" customFormat="1" ht="18.75">
      <c r="A1130" s="24"/>
      <c r="B1130" s="24"/>
      <c r="C1130" s="24"/>
      <c r="D1130" s="24"/>
      <c r="I1130" s="34"/>
      <c r="W1130" s="32"/>
      <c r="X1130" s="34"/>
      <c r="Y1130" s="64"/>
    </row>
    <row r="1131" spans="1:25" s="22" customFormat="1" ht="18.75">
      <c r="A1131" s="24"/>
      <c r="B1131" s="24"/>
      <c r="C1131" s="24"/>
      <c r="D1131" s="24"/>
      <c r="I1131" s="34"/>
      <c r="W1131" s="32"/>
      <c r="X1131" s="34"/>
      <c r="Y1131" s="64"/>
    </row>
    <row r="1132" spans="1:25" s="22" customFormat="1" ht="18.75">
      <c r="A1132" s="24"/>
      <c r="B1132" s="24"/>
      <c r="C1132" s="24"/>
      <c r="D1132" s="24"/>
      <c r="I1132" s="34"/>
      <c r="W1132" s="32"/>
      <c r="X1132" s="34"/>
      <c r="Y1132" s="64"/>
    </row>
    <row r="1133" spans="1:25" s="22" customFormat="1" ht="18.75">
      <c r="A1133" s="24"/>
      <c r="B1133" s="24"/>
      <c r="C1133" s="24"/>
      <c r="D1133" s="24"/>
      <c r="I1133" s="34"/>
      <c r="W1133" s="32"/>
      <c r="X1133" s="34"/>
      <c r="Y1133" s="64"/>
    </row>
    <row r="1134" spans="1:25" s="22" customFormat="1" ht="18.75">
      <c r="A1134" s="24"/>
      <c r="B1134" s="24"/>
      <c r="C1134" s="24"/>
      <c r="D1134" s="24"/>
      <c r="I1134" s="34"/>
      <c r="W1134" s="32"/>
      <c r="X1134" s="34"/>
      <c r="Y1134" s="64"/>
    </row>
    <row r="1135" spans="1:25" s="22" customFormat="1" ht="18.75">
      <c r="A1135" s="24"/>
      <c r="B1135" s="24"/>
      <c r="C1135" s="24"/>
      <c r="D1135" s="24"/>
      <c r="I1135" s="34"/>
      <c r="W1135" s="32"/>
      <c r="X1135" s="34"/>
      <c r="Y1135" s="64"/>
    </row>
    <row r="1136" spans="1:25" s="22" customFormat="1" ht="18.75">
      <c r="A1136" s="24"/>
      <c r="B1136" s="24"/>
      <c r="C1136" s="24"/>
      <c r="D1136" s="24"/>
      <c r="I1136" s="34"/>
      <c r="W1136" s="32"/>
      <c r="X1136" s="34"/>
      <c r="Y1136" s="64"/>
    </row>
    <row r="1137" spans="1:25" s="22" customFormat="1" ht="18.75">
      <c r="A1137" s="24"/>
      <c r="B1137" s="24"/>
      <c r="C1137" s="24"/>
      <c r="D1137" s="24"/>
      <c r="I1137" s="34"/>
      <c r="W1137" s="32"/>
      <c r="X1137" s="34"/>
      <c r="Y1137" s="64"/>
    </row>
    <row r="1138" spans="1:25" s="22" customFormat="1" ht="18.75">
      <c r="A1138" s="24"/>
      <c r="B1138" s="24"/>
      <c r="C1138" s="24"/>
      <c r="D1138" s="24"/>
      <c r="I1138" s="34"/>
      <c r="W1138" s="32"/>
      <c r="X1138" s="34"/>
      <c r="Y1138" s="64"/>
    </row>
    <row r="1139" spans="1:25" s="22" customFormat="1" ht="18.75">
      <c r="A1139" s="24"/>
      <c r="B1139" s="24"/>
      <c r="C1139" s="24"/>
      <c r="D1139" s="24"/>
      <c r="I1139" s="34"/>
      <c r="W1139" s="32"/>
      <c r="X1139" s="34"/>
      <c r="Y1139" s="64"/>
    </row>
    <row r="1140" spans="1:25" s="22" customFormat="1" ht="18.75">
      <c r="A1140" s="24"/>
      <c r="B1140" s="24"/>
      <c r="C1140" s="24"/>
      <c r="D1140" s="24"/>
      <c r="I1140" s="34"/>
      <c r="W1140" s="32"/>
      <c r="X1140" s="34"/>
      <c r="Y1140" s="64"/>
    </row>
    <row r="1141" spans="1:25" s="22" customFormat="1" ht="18.75">
      <c r="A1141" s="24"/>
      <c r="B1141" s="24"/>
      <c r="C1141" s="24"/>
      <c r="D1141" s="24"/>
      <c r="I1141" s="34"/>
      <c r="W1141" s="32"/>
      <c r="X1141" s="34"/>
      <c r="Y1141" s="64"/>
    </row>
    <row r="1142" spans="1:25" s="22" customFormat="1" ht="18.75">
      <c r="A1142" s="24"/>
      <c r="B1142" s="24"/>
      <c r="C1142" s="24"/>
      <c r="D1142" s="24"/>
      <c r="I1142" s="34"/>
      <c r="W1142" s="32"/>
      <c r="X1142" s="34"/>
      <c r="Y1142" s="64"/>
    </row>
    <row r="1143" spans="1:25" s="22" customFormat="1" ht="18.75">
      <c r="A1143" s="24"/>
      <c r="B1143" s="24"/>
      <c r="C1143" s="24"/>
      <c r="D1143" s="24"/>
      <c r="I1143" s="34"/>
      <c r="W1143" s="32"/>
      <c r="X1143" s="34"/>
      <c r="Y1143" s="64"/>
    </row>
    <row r="1144" spans="1:25" s="22" customFormat="1" ht="18.75">
      <c r="A1144" s="24"/>
      <c r="B1144" s="24"/>
      <c r="C1144" s="24"/>
      <c r="D1144" s="24"/>
      <c r="I1144" s="34"/>
      <c r="W1144" s="32"/>
      <c r="X1144" s="34"/>
      <c r="Y1144" s="64"/>
    </row>
    <row r="1145" spans="1:25" s="22" customFormat="1" ht="18.75">
      <c r="A1145" s="24"/>
      <c r="B1145" s="24"/>
      <c r="C1145" s="24"/>
      <c r="D1145" s="24"/>
      <c r="I1145" s="34"/>
      <c r="W1145" s="32"/>
      <c r="X1145" s="34"/>
      <c r="Y1145" s="64"/>
    </row>
    <row r="1146" spans="1:25" s="22" customFormat="1" ht="18.75">
      <c r="A1146" s="24"/>
      <c r="B1146" s="24"/>
      <c r="C1146" s="24"/>
      <c r="D1146" s="24"/>
      <c r="I1146" s="34"/>
      <c r="W1146" s="32"/>
      <c r="X1146" s="34"/>
      <c r="Y1146" s="64"/>
    </row>
    <row r="1147" spans="1:25" s="22" customFormat="1" ht="18.75">
      <c r="A1147" s="24"/>
      <c r="B1147" s="24"/>
      <c r="C1147" s="24"/>
      <c r="D1147" s="24"/>
      <c r="I1147" s="34"/>
      <c r="W1147" s="32"/>
      <c r="X1147" s="34"/>
      <c r="Y1147" s="64"/>
    </row>
    <row r="1148" spans="1:25" s="22" customFormat="1" ht="18.75">
      <c r="A1148" s="24"/>
      <c r="B1148" s="24"/>
      <c r="C1148" s="24"/>
      <c r="D1148" s="24"/>
      <c r="I1148" s="34"/>
      <c r="W1148" s="32"/>
      <c r="X1148" s="34"/>
      <c r="Y1148" s="64"/>
    </row>
    <row r="1149" spans="1:25" s="22" customFormat="1" ht="18.75">
      <c r="A1149" s="24"/>
      <c r="B1149" s="24"/>
      <c r="C1149" s="24"/>
      <c r="D1149" s="24"/>
      <c r="I1149" s="34"/>
      <c r="W1149" s="32"/>
      <c r="X1149" s="34"/>
      <c r="Y1149" s="64"/>
    </row>
    <row r="1150" spans="1:25" s="22" customFormat="1" ht="18.75">
      <c r="A1150" s="24"/>
      <c r="B1150" s="24"/>
      <c r="C1150" s="24"/>
      <c r="D1150" s="24"/>
      <c r="I1150" s="34"/>
      <c r="W1150" s="32"/>
      <c r="X1150" s="34"/>
      <c r="Y1150" s="64"/>
    </row>
    <row r="1151" spans="1:25" s="22" customFormat="1" ht="18.75">
      <c r="A1151" s="24"/>
      <c r="B1151" s="24"/>
      <c r="C1151" s="24"/>
      <c r="D1151" s="24"/>
      <c r="I1151" s="34"/>
      <c r="W1151" s="32"/>
      <c r="X1151" s="34"/>
      <c r="Y1151" s="64"/>
    </row>
    <row r="1152" spans="1:25" s="22" customFormat="1" ht="18.75">
      <c r="A1152" s="24"/>
      <c r="B1152" s="24"/>
      <c r="C1152" s="24"/>
      <c r="D1152" s="24"/>
      <c r="I1152" s="34"/>
      <c r="W1152" s="32"/>
      <c r="X1152" s="34"/>
      <c r="Y1152" s="64"/>
    </row>
    <row r="1153" spans="1:25" s="22" customFormat="1" ht="18.75">
      <c r="A1153" s="24"/>
      <c r="B1153" s="24"/>
      <c r="C1153" s="24"/>
      <c r="D1153" s="24"/>
      <c r="I1153" s="34"/>
      <c r="W1153" s="32"/>
      <c r="X1153" s="34"/>
      <c r="Y1153" s="64"/>
    </row>
    <row r="1154" spans="1:25" s="22" customFormat="1" ht="18.75">
      <c r="A1154" s="24"/>
      <c r="B1154" s="24"/>
      <c r="C1154" s="24"/>
      <c r="D1154" s="24"/>
      <c r="I1154" s="34"/>
      <c r="W1154" s="32"/>
      <c r="X1154" s="34"/>
      <c r="Y1154" s="64"/>
    </row>
    <row r="1155" spans="1:25" s="22" customFormat="1" ht="18.75">
      <c r="A1155" s="24"/>
      <c r="B1155" s="24"/>
      <c r="C1155" s="24"/>
      <c r="D1155" s="24"/>
      <c r="I1155" s="34"/>
      <c r="W1155" s="32"/>
      <c r="X1155" s="34"/>
      <c r="Y1155" s="64"/>
    </row>
    <row r="1156" spans="1:25" s="22" customFormat="1" ht="18.75">
      <c r="A1156" s="24"/>
      <c r="B1156" s="24"/>
      <c r="C1156" s="24"/>
      <c r="D1156" s="24"/>
      <c r="I1156" s="34"/>
      <c r="W1156" s="32"/>
      <c r="X1156" s="34"/>
      <c r="Y1156" s="64"/>
    </row>
    <row r="1157" spans="1:25" s="22" customFormat="1" ht="18.75">
      <c r="A1157" s="24"/>
      <c r="B1157" s="24"/>
      <c r="C1157" s="24"/>
      <c r="D1157" s="24"/>
      <c r="I1157" s="34"/>
      <c r="W1157" s="32"/>
      <c r="X1157" s="34"/>
      <c r="Y1157" s="64"/>
    </row>
    <row r="1158" spans="1:25" s="22" customFormat="1" ht="18.75">
      <c r="A1158" s="24"/>
      <c r="B1158" s="24"/>
      <c r="C1158" s="24"/>
      <c r="D1158" s="24"/>
      <c r="I1158" s="34"/>
      <c r="W1158" s="32"/>
      <c r="X1158" s="34"/>
      <c r="Y1158" s="64"/>
    </row>
    <row r="1159" spans="1:25" s="22" customFormat="1" ht="18.75">
      <c r="A1159" s="24"/>
      <c r="B1159" s="24"/>
      <c r="C1159" s="24"/>
      <c r="D1159" s="24"/>
      <c r="I1159" s="34"/>
      <c r="W1159" s="32"/>
      <c r="X1159" s="34"/>
      <c r="Y1159" s="64"/>
    </row>
    <row r="1160" spans="1:25" s="22" customFormat="1" ht="18.75">
      <c r="A1160" s="24"/>
      <c r="B1160" s="24"/>
      <c r="C1160" s="24"/>
      <c r="D1160" s="24"/>
      <c r="I1160" s="34"/>
      <c r="W1160" s="32"/>
      <c r="X1160" s="34"/>
      <c r="Y1160" s="64"/>
    </row>
    <row r="1161" spans="1:25" s="22" customFormat="1" ht="18.75">
      <c r="A1161" s="24"/>
      <c r="B1161" s="24"/>
      <c r="C1161" s="24"/>
      <c r="D1161" s="24"/>
      <c r="I1161" s="34"/>
      <c r="W1161" s="32"/>
      <c r="X1161" s="34"/>
      <c r="Y1161" s="64"/>
    </row>
    <row r="1162" spans="1:25" s="22" customFormat="1" ht="18.75">
      <c r="A1162" s="24"/>
      <c r="B1162" s="24"/>
      <c r="C1162" s="24"/>
      <c r="D1162" s="24"/>
      <c r="I1162" s="34"/>
      <c r="W1162" s="32"/>
      <c r="X1162" s="34"/>
      <c r="Y1162" s="64"/>
    </row>
    <row r="1163" spans="1:25" s="22" customFormat="1" ht="18.75">
      <c r="A1163" s="24"/>
      <c r="B1163" s="24"/>
      <c r="C1163" s="24"/>
      <c r="D1163" s="24"/>
      <c r="I1163" s="34"/>
      <c r="W1163" s="32"/>
      <c r="X1163" s="34"/>
      <c r="Y1163" s="64"/>
    </row>
    <row r="1164" spans="1:25" s="22" customFormat="1" ht="18.75">
      <c r="A1164" s="24"/>
      <c r="B1164" s="24"/>
      <c r="C1164" s="24"/>
      <c r="D1164" s="24"/>
      <c r="I1164" s="34"/>
      <c r="W1164" s="32"/>
      <c r="X1164" s="34"/>
      <c r="Y1164" s="64"/>
    </row>
    <row r="1165" spans="1:25" s="22" customFormat="1" ht="18.75">
      <c r="A1165" s="24"/>
      <c r="B1165" s="24"/>
      <c r="C1165" s="24"/>
      <c r="D1165" s="24"/>
      <c r="I1165" s="34"/>
      <c r="W1165" s="32"/>
      <c r="X1165" s="34"/>
      <c r="Y1165" s="64"/>
    </row>
    <row r="1166" spans="1:25" s="22" customFormat="1" ht="18.75">
      <c r="A1166" s="24"/>
      <c r="B1166" s="24"/>
      <c r="C1166" s="24"/>
      <c r="D1166" s="24"/>
      <c r="I1166" s="34"/>
      <c r="W1166" s="32"/>
      <c r="X1166" s="34"/>
      <c r="Y1166" s="64"/>
    </row>
    <row r="1167" spans="1:25" s="22" customFormat="1" ht="18.75">
      <c r="A1167" s="24"/>
      <c r="B1167" s="24"/>
      <c r="C1167" s="24"/>
      <c r="D1167" s="24"/>
      <c r="I1167" s="34"/>
      <c r="W1167" s="32"/>
      <c r="X1167" s="34"/>
      <c r="Y1167" s="64"/>
    </row>
    <row r="1168" spans="1:25" s="22" customFormat="1" ht="18.75">
      <c r="A1168" s="24"/>
      <c r="B1168" s="24"/>
      <c r="C1168" s="24"/>
      <c r="D1168" s="24"/>
      <c r="I1168" s="34"/>
      <c r="W1168" s="32"/>
      <c r="X1168" s="34"/>
      <c r="Y1168" s="64"/>
    </row>
    <row r="1169" spans="1:25" s="22" customFormat="1" ht="18.75">
      <c r="A1169" s="24"/>
      <c r="B1169" s="24"/>
      <c r="C1169" s="24"/>
      <c r="D1169" s="24"/>
      <c r="I1169" s="34"/>
      <c r="W1169" s="32"/>
      <c r="X1169" s="34"/>
      <c r="Y1169" s="64"/>
    </row>
    <row r="1170" spans="1:25" s="22" customFormat="1" ht="18.75">
      <c r="A1170" s="24"/>
      <c r="B1170" s="24"/>
      <c r="C1170" s="24"/>
      <c r="D1170" s="24"/>
      <c r="I1170" s="34"/>
      <c r="W1170" s="32"/>
      <c r="X1170" s="34"/>
      <c r="Y1170" s="64"/>
    </row>
    <row r="1171" spans="1:25" s="22" customFormat="1" ht="18.75">
      <c r="A1171" s="24"/>
      <c r="B1171" s="24"/>
      <c r="C1171" s="24"/>
      <c r="D1171" s="24"/>
      <c r="I1171" s="34"/>
      <c r="W1171" s="32"/>
      <c r="X1171" s="34"/>
      <c r="Y1171" s="64"/>
    </row>
    <row r="1172" spans="1:25" s="22" customFormat="1" ht="18.75">
      <c r="A1172" s="24"/>
      <c r="B1172" s="24"/>
      <c r="C1172" s="24"/>
      <c r="D1172" s="24"/>
      <c r="I1172" s="34"/>
      <c r="W1172" s="32"/>
      <c r="X1172" s="34"/>
      <c r="Y1172" s="64"/>
    </row>
    <row r="1173" spans="1:25" s="22" customFormat="1" ht="18.75">
      <c r="A1173" s="24"/>
      <c r="B1173" s="24"/>
      <c r="C1173" s="24"/>
      <c r="D1173" s="24"/>
      <c r="I1173" s="34"/>
      <c r="W1173" s="32"/>
      <c r="X1173" s="34"/>
      <c r="Y1173" s="64"/>
    </row>
    <row r="1174" spans="1:25" s="22" customFormat="1" ht="18.75">
      <c r="A1174" s="24"/>
      <c r="B1174" s="24"/>
      <c r="C1174" s="24"/>
      <c r="D1174" s="24"/>
      <c r="I1174" s="34"/>
      <c r="W1174" s="32"/>
      <c r="X1174" s="34"/>
      <c r="Y1174" s="64"/>
    </row>
    <row r="1175" spans="1:25" s="22" customFormat="1" ht="18.75">
      <c r="A1175" s="24"/>
      <c r="B1175" s="24"/>
      <c r="C1175" s="24"/>
      <c r="D1175" s="24"/>
      <c r="I1175" s="34"/>
      <c r="W1175" s="32"/>
      <c r="X1175" s="34"/>
      <c r="Y1175" s="64"/>
    </row>
    <row r="1176" spans="1:25" s="22" customFormat="1" ht="18.75">
      <c r="A1176" s="24"/>
      <c r="B1176" s="24"/>
      <c r="C1176" s="24"/>
      <c r="D1176" s="24"/>
      <c r="I1176" s="34"/>
      <c r="W1176" s="32"/>
      <c r="X1176" s="34"/>
      <c r="Y1176" s="64"/>
    </row>
    <row r="1177" spans="1:25" s="22" customFormat="1" ht="18.75">
      <c r="A1177" s="24"/>
      <c r="B1177" s="24"/>
      <c r="C1177" s="24"/>
      <c r="D1177" s="24"/>
      <c r="I1177" s="34"/>
      <c r="W1177" s="32"/>
      <c r="X1177" s="34"/>
      <c r="Y1177" s="64"/>
    </row>
    <row r="1178" spans="1:25" s="22" customFormat="1" ht="18.75">
      <c r="A1178" s="24"/>
      <c r="B1178" s="24"/>
      <c r="C1178" s="24"/>
      <c r="D1178" s="24"/>
      <c r="I1178" s="34"/>
      <c r="W1178" s="32"/>
      <c r="X1178" s="34"/>
      <c r="Y1178" s="64"/>
    </row>
    <row r="1179" spans="1:25" s="22" customFormat="1" ht="18.75">
      <c r="A1179" s="24"/>
      <c r="B1179" s="24"/>
      <c r="C1179" s="24"/>
      <c r="D1179" s="24"/>
      <c r="I1179" s="34"/>
      <c r="W1179" s="32"/>
      <c r="X1179" s="34"/>
      <c r="Y1179" s="64"/>
    </row>
    <row r="1180" spans="1:25" s="22" customFormat="1" ht="18.75">
      <c r="A1180" s="24"/>
      <c r="B1180" s="24"/>
      <c r="C1180" s="24"/>
      <c r="D1180" s="24"/>
      <c r="I1180" s="34"/>
      <c r="W1180" s="32"/>
      <c r="X1180" s="34"/>
      <c r="Y1180" s="64"/>
    </row>
    <row r="1181" spans="1:25" s="22" customFormat="1" ht="18.75">
      <c r="A1181" s="24"/>
      <c r="B1181" s="24"/>
      <c r="C1181" s="24"/>
      <c r="D1181" s="24"/>
      <c r="I1181" s="34"/>
      <c r="W1181" s="32"/>
      <c r="X1181" s="34"/>
      <c r="Y1181" s="64"/>
    </row>
    <row r="1182" spans="1:25" s="22" customFormat="1" ht="18.75">
      <c r="A1182" s="24"/>
      <c r="B1182" s="24"/>
      <c r="C1182" s="24"/>
      <c r="D1182" s="24"/>
      <c r="I1182" s="34"/>
      <c r="W1182" s="32"/>
      <c r="X1182" s="34"/>
      <c r="Y1182" s="64"/>
    </row>
    <row r="1183" spans="1:25" s="22" customFormat="1" ht="18.75">
      <c r="A1183" s="24"/>
      <c r="B1183" s="24"/>
      <c r="C1183" s="24"/>
      <c r="D1183" s="24"/>
      <c r="I1183" s="34"/>
      <c r="W1183" s="32"/>
      <c r="X1183" s="34"/>
      <c r="Y1183" s="64"/>
    </row>
    <row r="1184" spans="1:25" s="22" customFormat="1" ht="18.75">
      <c r="A1184" s="24"/>
      <c r="B1184" s="24"/>
      <c r="C1184" s="24"/>
      <c r="D1184" s="24"/>
      <c r="I1184" s="34"/>
      <c r="W1184" s="32"/>
      <c r="X1184" s="34"/>
      <c r="Y1184" s="64"/>
    </row>
    <row r="1185" spans="1:25" s="22" customFormat="1" ht="18.75">
      <c r="A1185" s="24"/>
      <c r="B1185" s="24"/>
      <c r="C1185" s="24"/>
      <c r="D1185" s="24"/>
      <c r="I1185" s="34"/>
      <c r="W1185" s="32"/>
      <c r="X1185" s="34"/>
      <c r="Y1185" s="64"/>
    </row>
    <row r="1186" spans="1:25" s="22" customFormat="1" ht="18.75">
      <c r="A1186" s="24"/>
      <c r="B1186" s="24"/>
      <c r="C1186" s="24"/>
      <c r="D1186" s="24"/>
      <c r="I1186" s="34"/>
      <c r="W1186" s="32"/>
      <c r="X1186" s="34"/>
      <c r="Y1186" s="64"/>
    </row>
    <row r="1187" spans="1:25" s="22" customFormat="1" ht="18.75">
      <c r="A1187" s="24"/>
      <c r="B1187" s="24"/>
      <c r="C1187" s="24"/>
      <c r="D1187" s="24"/>
      <c r="I1187" s="34"/>
      <c r="W1187" s="32"/>
      <c r="X1187" s="34"/>
      <c r="Y1187" s="64"/>
    </row>
    <row r="1188" spans="1:25" s="22" customFormat="1" ht="18.75">
      <c r="A1188" s="24"/>
      <c r="B1188" s="24"/>
      <c r="C1188" s="24"/>
      <c r="D1188" s="24"/>
      <c r="I1188" s="34"/>
      <c r="W1188" s="32"/>
      <c r="X1188" s="34"/>
      <c r="Y1188" s="64"/>
    </row>
    <row r="1189" spans="1:25" s="22" customFormat="1" ht="18.75">
      <c r="A1189" s="24"/>
      <c r="B1189" s="24"/>
      <c r="C1189" s="24"/>
      <c r="D1189" s="24"/>
      <c r="I1189" s="34"/>
      <c r="W1189" s="32"/>
      <c r="X1189" s="34"/>
      <c r="Y1189" s="64"/>
    </row>
    <row r="1190" spans="1:25" s="22" customFormat="1" ht="18.75">
      <c r="A1190" s="24"/>
      <c r="B1190" s="24"/>
      <c r="C1190" s="24"/>
      <c r="D1190" s="24"/>
      <c r="I1190" s="34"/>
      <c r="W1190" s="32"/>
      <c r="X1190" s="34"/>
      <c r="Y1190" s="64"/>
    </row>
    <row r="1191" spans="1:25" s="22" customFormat="1" ht="18.75">
      <c r="A1191" s="24"/>
      <c r="B1191" s="24"/>
      <c r="C1191" s="24"/>
      <c r="D1191" s="24"/>
      <c r="I1191" s="34"/>
      <c r="W1191" s="32"/>
      <c r="X1191" s="34"/>
      <c r="Y1191" s="64"/>
    </row>
    <row r="1192" spans="1:25" s="22" customFormat="1" ht="18.75">
      <c r="A1192" s="24"/>
      <c r="B1192" s="24"/>
      <c r="C1192" s="24"/>
      <c r="D1192" s="24"/>
      <c r="I1192" s="34"/>
      <c r="W1192" s="32"/>
      <c r="X1192" s="34"/>
      <c r="Y1192" s="64"/>
    </row>
    <row r="1193" spans="1:25" s="22" customFormat="1" ht="18.75">
      <c r="A1193" s="24"/>
      <c r="B1193" s="24"/>
      <c r="C1193" s="24"/>
      <c r="D1193" s="24"/>
      <c r="I1193" s="34"/>
      <c r="W1193" s="32"/>
      <c r="X1193" s="34"/>
      <c r="Y1193" s="64"/>
    </row>
    <row r="1194" spans="1:25" s="22" customFormat="1" ht="18.75">
      <c r="A1194" s="24"/>
      <c r="B1194" s="24"/>
      <c r="C1194" s="24"/>
      <c r="D1194" s="24"/>
      <c r="I1194" s="34"/>
      <c r="W1194" s="32"/>
      <c r="X1194" s="34"/>
      <c r="Y1194" s="64"/>
    </row>
    <row r="1195" spans="1:25" s="22" customFormat="1" ht="18.75">
      <c r="A1195" s="24"/>
      <c r="B1195" s="24"/>
      <c r="C1195" s="24"/>
      <c r="D1195" s="24"/>
      <c r="I1195" s="34"/>
      <c r="W1195" s="32"/>
      <c r="X1195" s="34"/>
      <c r="Y1195" s="64"/>
    </row>
    <row r="1196" spans="1:25" s="22" customFormat="1" ht="18.75">
      <c r="A1196" s="24"/>
      <c r="B1196" s="24"/>
      <c r="C1196" s="24"/>
      <c r="D1196" s="24"/>
      <c r="I1196" s="34"/>
      <c r="W1196" s="32"/>
      <c r="X1196" s="34"/>
      <c r="Y1196" s="64"/>
    </row>
    <row r="1197" spans="1:25" s="22" customFormat="1" ht="18.75">
      <c r="A1197" s="24"/>
      <c r="B1197" s="24"/>
      <c r="C1197" s="24"/>
      <c r="D1197" s="24"/>
      <c r="I1197" s="34"/>
      <c r="W1197" s="32"/>
      <c r="X1197" s="34"/>
      <c r="Y1197" s="64"/>
    </row>
    <row r="1198" spans="1:25" s="22" customFormat="1" ht="18.75">
      <c r="A1198" s="24"/>
      <c r="B1198" s="24"/>
      <c r="C1198" s="24"/>
      <c r="D1198" s="24"/>
      <c r="I1198" s="34"/>
      <c r="W1198" s="32"/>
      <c r="X1198" s="34"/>
      <c r="Y1198" s="64"/>
    </row>
    <row r="1199" spans="1:25" s="22" customFormat="1" ht="18.75">
      <c r="A1199" s="24"/>
      <c r="B1199" s="24"/>
      <c r="C1199" s="24"/>
      <c r="D1199" s="24"/>
      <c r="I1199" s="34"/>
      <c r="W1199" s="32"/>
      <c r="X1199" s="34"/>
      <c r="Y1199" s="64"/>
    </row>
    <row r="1200" spans="1:25" s="22" customFormat="1" ht="18.75">
      <c r="A1200" s="24"/>
      <c r="B1200" s="24"/>
      <c r="C1200" s="24"/>
      <c r="D1200" s="24"/>
      <c r="I1200" s="34"/>
      <c r="W1200" s="32"/>
      <c r="X1200" s="34"/>
      <c r="Y1200" s="64"/>
    </row>
    <row r="1201" spans="1:25" s="22" customFormat="1" ht="18.75">
      <c r="A1201" s="24"/>
      <c r="B1201" s="24"/>
      <c r="C1201" s="24"/>
      <c r="D1201" s="24"/>
      <c r="I1201" s="34"/>
      <c r="W1201" s="32"/>
      <c r="X1201" s="34"/>
      <c r="Y1201" s="64"/>
    </row>
    <row r="1202" spans="1:25" s="22" customFormat="1" ht="18.75">
      <c r="A1202" s="24"/>
      <c r="B1202" s="24"/>
      <c r="C1202" s="24"/>
      <c r="D1202" s="24"/>
      <c r="I1202" s="34"/>
      <c r="W1202" s="32"/>
      <c r="X1202" s="34"/>
      <c r="Y1202" s="64"/>
    </row>
    <row r="1203" spans="1:25" s="22" customFormat="1" ht="18.75">
      <c r="A1203" s="24"/>
      <c r="B1203" s="24"/>
      <c r="C1203" s="24"/>
      <c r="D1203" s="24"/>
      <c r="I1203" s="34"/>
      <c r="W1203" s="32"/>
      <c r="X1203" s="34"/>
      <c r="Y1203" s="64"/>
    </row>
    <row r="1204" spans="1:25" s="22" customFormat="1" ht="18.75">
      <c r="A1204" s="24"/>
      <c r="B1204" s="24"/>
      <c r="C1204" s="24"/>
      <c r="D1204" s="24"/>
      <c r="I1204" s="34"/>
      <c r="W1204" s="32"/>
      <c r="X1204" s="34"/>
      <c r="Y1204" s="64"/>
    </row>
    <row r="1205" spans="1:25" s="22" customFormat="1" ht="18.75">
      <c r="A1205" s="24"/>
      <c r="B1205" s="24"/>
      <c r="C1205" s="24"/>
      <c r="D1205" s="24"/>
      <c r="I1205" s="34"/>
      <c r="W1205" s="32"/>
      <c r="X1205" s="34"/>
      <c r="Y1205" s="64"/>
    </row>
    <row r="1206" spans="1:25" s="22" customFormat="1" ht="18.75">
      <c r="A1206" s="24"/>
      <c r="B1206" s="24"/>
      <c r="C1206" s="24"/>
      <c r="D1206" s="24"/>
      <c r="I1206" s="34"/>
      <c r="W1206" s="32"/>
      <c r="X1206" s="34"/>
      <c r="Y1206" s="64"/>
    </row>
    <row r="1207" spans="1:25" s="22" customFormat="1" ht="18.75">
      <c r="A1207" s="24"/>
      <c r="B1207" s="24"/>
      <c r="C1207" s="24"/>
      <c r="D1207" s="24"/>
      <c r="I1207" s="34"/>
      <c r="W1207" s="32"/>
      <c r="X1207" s="34"/>
      <c r="Y1207" s="64"/>
    </row>
    <row r="1208" spans="1:25" s="22" customFormat="1" ht="18.75">
      <c r="A1208" s="24"/>
      <c r="B1208" s="24"/>
      <c r="C1208" s="24"/>
      <c r="D1208" s="24"/>
      <c r="I1208" s="34"/>
      <c r="W1208" s="32"/>
      <c r="X1208" s="34"/>
      <c r="Y1208" s="64"/>
    </row>
    <row r="1209" spans="1:25" s="22" customFormat="1" ht="18.75">
      <c r="A1209" s="24"/>
      <c r="B1209" s="24"/>
      <c r="C1209" s="24"/>
      <c r="D1209" s="24"/>
      <c r="I1209" s="34"/>
      <c r="W1209" s="32"/>
      <c r="X1209" s="34"/>
      <c r="Y1209" s="64"/>
    </row>
    <row r="1210" spans="1:25" s="22" customFormat="1" ht="18.75">
      <c r="A1210" s="24"/>
      <c r="B1210" s="24"/>
      <c r="C1210" s="24"/>
      <c r="D1210" s="24"/>
      <c r="I1210" s="34"/>
      <c r="W1210" s="32"/>
      <c r="X1210" s="34"/>
      <c r="Y1210" s="64"/>
    </row>
    <row r="1211" spans="1:25" s="22" customFormat="1" ht="18.75">
      <c r="A1211" s="24"/>
      <c r="B1211" s="24"/>
      <c r="C1211" s="24"/>
      <c r="D1211" s="24"/>
      <c r="I1211" s="34"/>
      <c r="W1211" s="32"/>
      <c r="X1211" s="34"/>
      <c r="Y1211" s="64"/>
    </row>
    <row r="1212" spans="1:25" s="22" customFormat="1" ht="18.75">
      <c r="A1212" s="24"/>
      <c r="B1212" s="24"/>
      <c r="C1212" s="24"/>
      <c r="D1212" s="24"/>
      <c r="I1212" s="34"/>
      <c r="W1212" s="32"/>
      <c r="X1212" s="34"/>
      <c r="Y1212" s="64"/>
    </row>
    <row r="1213" spans="1:25" s="22" customFormat="1" ht="18.75">
      <c r="A1213" s="24"/>
      <c r="B1213" s="24"/>
      <c r="C1213" s="24"/>
      <c r="D1213" s="24"/>
      <c r="I1213" s="34"/>
      <c r="W1213" s="32"/>
      <c r="X1213" s="34"/>
      <c r="Y1213" s="64"/>
    </row>
    <row r="1214" spans="1:25" s="22" customFormat="1" ht="18.75">
      <c r="A1214" s="24"/>
      <c r="B1214" s="24"/>
      <c r="C1214" s="24"/>
      <c r="D1214" s="24"/>
      <c r="I1214" s="34"/>
      <c r="W1214" s="32"/>
      <c r="X1214" s="34"/>
      <c r="Y1214" s="64"/>
    </row>
    <row r="1215" spans="1:25" s="22" customFormat="1" ht="18.75">
      <c r="A1215" s="24"/>
      <c r="B1215" s="24"/>
      <c r="C1215" s="24"/>
      <c r="D1215" s="24"/>
      <c r="I1215" s="34"/>
      <c r="W1215" s="32"/>
      <c r="X1215" s="34"/>
      <c r="Y1215" s="64"/>
    </row>
    <row r="1216" spans="1:25" s="22" customFormat="1" ht="18.75">
      <c r="A1216" s="24"/>
      <c r="B1216" s="24"/>
      <c r="C1216" s="24"/>
      <c r="D1216" s="24"/>
      <c r="I1216" s="34"/>
      <c r="W1216" s="32"/>
      <c r="X1216" s="34"/>
      <c r="Y1216" s="64"/>
    </row>
    <row r="1217" spans="1:25" s="22" customFormat="1" ht="18.75">
      <c r="A1217" s="24"/>
      <c r="B1217" s="24"/>
      <c r="C1217" s="24"/>
      <c r="D1217" s="24"/>
      <c r="I1217" s="34"/>
      <c r="W1217" s="32"/>
      <c r="X1217" s="34"/>
      <c r="Y1217" s="64"/>
    </row>
    <row r="1218" spans="1:25" s="22" customFormat="1" ht="18.75">
      <c r="A1218" s="24"/>
      <c r="B1218" s="24"/>
      <c r="C1218" s="24"/>
      <c r="D1218" s="24"/>
      <c r="I1218" s="34"/>
      <c r="W1218" s="32"/>
      <c r="X1218" s="34"/>
      <c r="Y1218" s="64"/>
    </row>
    <row r="1219" spans="1:25" s="22" customFormat="1" ht="18.75">
      <c r="A1219" s="24"/>
      <c r="B1219" s="24"/>
      <c r="C1219" s="24"/>
      <c r="D1219" s="24"/>
      <c r="I1219" s="34"/>
      <c r="W1219" s="32"/>
      <c r="X1219" s="34"/>
      <c r="Y1219" s="64"/>
    </row>
    <row r="1220" spans="1:25" s="22" customFormat="1" ht="18.75">
      <c r="A1220" s="24"/>
      <c r="B1220" s="24"/>
      <c r="C1220" s="24"/>
      <c r="D1220" s="24"/>
      <c r="I1220" s="34"/>
      <c r="W1220" s="32"/>
      <c r="X1220" s="34"/>
      <c r="Y1220" s="64"/>
    </row>
    <row r="1221" spans="1:25" s="22" customFormat="1" ht="18.75">
      <c r="A1221" s="24"/>
      <c r="B1221" s="24"/>
      <c r="C1221" s="24"/>
      <c r="D1221" s="24"/>
      <c r="I1221" s="34"/>
      <c r="W1221" s="32"/>
      <c r="X1221" s="34"/>
      <c r="Y1221" s="64"/>
    </row>
    <row r="1222" spans="1:25" s="22" customFormat="1" ht="18.75">
      <c r="A1222" s="24"/>
      <c r="B1222" s="24"/>
      <c r="C1222" s="24"/>
      <c r="D1222" s="24"/>
      <c r="I1222" s="34"/>
      <c r="W1222" s="32"/>
      <c r="X1222" s="34"/>
      <c r="Y1222" s="64"/>
    </row>
    <row r="1223" spans="1:25" s="22" customFormat="1" ht="18.75">
      <c r="A1223" s="24"/>
      <c r="B1223" s="24"/>
      <c r="C1223" s="24"/>
      <c r="D1223" s="24"/>
      <c r="I1223" s="34"/>
      <c r="W1223" s="32"/>
      <c r="X1223" s="34"/>
      <c r="Y1223" s="64"/>
    </row>
    <row r="1224" spans="1:25" s="22" customFormat="1" ht="18.75">
      <c r="A1224" s="24"/>
      <c r="B1224" s="24"/>
      <c r="C1224" s="24"/>
      <c r="D1224" s="24"/>
      <c r="I1224" s="34"/>
      <c r="W1224" s="32"/>
      <c r="X1224" s="34"/>
      <c r="Y1224" s="64"/>
    </row>
    <row r="1225" spans="1:25" s="22" customFormat="1" ht="18.75">
      <c r="A1225" s="24"/>
      <c r="B1225" s="24"/>
      <c r="C1225" s="24"/>
      <c r="D1225" s="24"/>
      <c r="I1225" s="34"/>
      <c r="W1225" s="32"/>
      <c r="X1225" s="34"/>
      <c r="Y1225" s="64"/>
    </row>
    <row r="1226" spans="1:25" s="22" customFormat="1" ht="18.75">
      <c r="A1226" s="24"/>
      <c r="B1226" s="24"/>
      <c r="C1226" s="24"/>
      <c r="D1226" s="24"/>
      <c r="I1226" s="34"/>
      <c r="W1226" s="32"/>
      <c r="X1226" s="34"/>
      <c r="Y1226" s="64"/>
    </row>
    <row r="1227" spans="1:25" s="22" customFormat="1" ht="18.75">
      <c r="A1227" s="24"/>
      <c r="B1227" s="24"/>
      <c r="C1227" s="24"/>
      <c r="D1227" s="24"/>
      <c r="I1227" s="34"/>
      <c r="W1227" s="32"/>
      <c r="X1227" s="34"/>
      <c r="Y1227" s="64"/>
    </row>
    <row r="1228" spans="1:25" s="22" customFormat="1" ht="18.75">
      <c r="A1228" s="24"/>
      <c r="B1228" s="24"/>
      <c r="C1228" s="24"/>
      <c r="D1228" s="24"/>
      <c r="I1228" s="34"/>
      <c r="W1228" s="32"/>
      <c r="X1228" s="34"/>
      <c r="Y1228" s="64"/>
    </row>
    <row r="1229" spans="1:25" s="22" customFormat="1" ht="18.75">
      <c r="A1229" s="24"/>
      <c r="B1229" s="24"/>
      <c r="C1229" s="24"/>
      <c r="D1229" s="24"/>
      <c r="I1229" s="34"/>
      <c r="W1229" s="32"/>
      <c r="X1229" s="34"/>
      <c r="Y1229" s="64"/>
    </row>
    <row r="1230" spans="1:25" s="22" customFormat="1" ht="18.75">
      <c r="A1230" s="24"/>
      <c r="B1230" s="24"/>
      <c r="C1230" s="24"/>
      <c r="D1230" s="24"/>
      <c r="I1230" s="34"/>
      <c r="W1230" s="32"/>
      <c r="X1230" s="34"/>
      <c r="Y1230" s="64"/>
    </row>
    <row r="1231" spans="1:25" s="22" customFormat="1" ht="18.75">
      <c r="A1231" s="24"/>
      <c r="B1231" s="24"/>
      <c r="C1231" s="24"/>
      <c r="D1231" s="24"/>
      <c r="I1231" s="34"/>
      <c r="W1231" s="32"/>
      <c r="X1231" s="34"/>
      <c r="Y1231" s="64"/>
    </row>
    <row r="1232" spans="1:25" s="22" customFormat="1" ht="18.75">
      <c r="A1232" s="24"/>
      <c r="B1232" s="24"/>
      <c r="C1232" s="24"/>
      <c r="D1232" s="24"/>
      <c r="I1232" s="34"/>
      <c r="W1232" s="32"/>
      <c r="X1232" s="34"/>
      <c r="Y1232" s="64"/>
    </row>
    <row r="1233" spans="1:25" s="22" customFormat="1" ht="18.75">
      <c r="A1233" s="24"/>
      <c r="B1233" s="24"/>
      <c r="C1233" s="24"/>
      <c r="D1233" s="24"/>
      <c r="I1233" s="34"/>
      <c r="W1233" s="32"/>
      <c r="X1233" s="34"/>
      <c r="Y1233" s="64"/>
    </row>
    <row r="1234" spans="1:25" s="22" customFormat="1" ht="18.75">
      <c r="A1234" s="24"/>
      <c r="B1234" s="24"/>
      <c r="C1234" s="24"/>
      <c r="D1234" s="24"/>
      <c r="I1234" s="34"/>
      <c r="W1234" s="32"/>
      <c r="X1234" s="34"/>
      <c r="Y1234" s="64"/>
    </row>
    <row r="1235" spans="1:25" s="22" customFormat="1" ht="18.75">
      <c r="A1235" s="24"/>
      <c r="B1235" s="24"/>
      <c r="C1235" s="24"/>
      <c r="D1235" s="24"/>
      <c r="I1235" s="34"/>
      <c r="W1235" s="32"/>
      <c r="X1235" s="34"/>
      <c r="Y1235" s="64"/>
    </row>
    <row r="1236" spans="1:25" s="22" customFormat="1" ht="18.75">
      <c r="A1236" s="24"/>
      <c r="B1236" s="24"/>
      <c r="C1236" s="24"/>
      <c r="D1236" s="24"/>
      <c r="I1236" s="34"/>
      <c r="W1236" s="32"/>
      <c r="X1236" s="34"/>
      <c r="Y1236" s="64"/>
    </row>
    <row r="1237" spans="1:25" s="22" customFormat="1" ht="18.75">
      <c r="A1237" s="24"/>
      <c r="B1237" s="24"/>
      <c r="C1237" s="24"/>
      <c r="D1237" s="24"/>
      <c r="I1237" s="34"/>
      <c r="W1237" s="32"/>
      <c r="X1237" s="34"/>
      <c r="Y1237" s="64"/>
    </row>
    <row r="1238" spans="1:25" s="22" customFormat="1" ht="18.75">
      <c r="A1238" s="24"/>
      <c r="B1238" s="24"/>
      <c r="C1238" s="24"/>
      <c r="D1238" s="24"/>
      <c r="I1238" s="34"/>
      <c r="W1238" s="32"/>
      <c r="X1238" s="34"/>
      <c r="Y1238" s="64"/>
    </row>
    <row r="1239" spans="1:25" s="22" customFormat="1" ht="18.75">
      <c r="A1239" s="24"/>
      <c r="B1239" s="24"/>
      <c r="C1239" s="24"/>
      <c r="D1239" s="24"/>
      <c r="I1239" s="34"/>
      <c r="W1239" s="32"/>
      <c r="X1239" s="34"/>
      <c r="Y1239" s="64"/>
    </row>
    <row r="1240" spans="1:25" s="22" customFormat="1" ht="18.75">
      <c r="A1240" s="24"/>
      <c r="B1240" s="24"/>
      <c r="C1240" s="24"/>
      <c r="D1240" s="24"/>
      <c r="I1240" s="34"/>
      <c r="W1240" s="32"/>
      <c r="X1240" s="34"/>
      <c r="Y1240" s="64"/>
    </row>
    <row r="1241" spans="1:25" s="22" customFormat="1" ht="18.75">
      <c r="A1241" s="24"/>
      <c r="B1241" s="24"/>
      <c r="C1241" s="24"/>
      <c r="D1241" s="24"/>
      <c r="I1241" s="34"/>
      <c r="W1241" s="32"/>
      <c r="X1241" s="34"/>
      <c r="Y1241" s="64"/>
    </row>
    <row r="1242" spans="1:25" s="22" customFormat="1" ht="18.75">
      <c r="A1242" s="24"/>
      <c r="B1242" s="24"/>
      <c r="C1242" s="24"/>
      <c r="D1242" s="24"/>
      <c r="I1242" s="34"/>
      <c r="W1242" s="32"/>
      <c r="X1242" s="34"/>
      <c r="Y1242" s="64"/>
    </row>
    <row r="1243" spans="1:25" s="22" customFormat="1" ht="18.75">
      <c r="A1243" s="24"/>
      <c r="B1243" s="24"/>
      <c r="C1243" s="24"/>
      <c r="D1243" s="24"/>
      <c r="I1243" s="34"/>
      <c r="W1243" s="32"/>
      <c r="X1243" s="34"/>
      <c r="Y1243" s="64"/>
    </row>
    <row r="1244" spans="1:25" s="22" customFormat="1" ht="18.75">
      <c r="A1244" s="24"/>
      <c r="B1244" s="24"/>
      <c r="C1244" s="24"/>
      <c r="D1244" s="24"/>
      <c r="I1244" s="34"/>
      <c r="W1244" s="32"/>
      <c r="X1244" s="34"/>
      <c r="Y1244" s="64"/>
    </row>
    <row r="1245" spans="1:25" s="22" customFormat="1" ht="18.75">
      <c r="A1245" s="24"/>
      <c r="B1245" s="24"/>
      <c r="C1245" s="24"/>
      <c r="D1245" s="24"/>
      <c r="I1245" s="34"/>
      <c r="W1245" s="32"/>
      <c r="X1245" s="34"/>
      <c r="Y1245" s="64"/>
    </row>
    <row r="1246" spans="1:25" s="22" customFormat="1" ht="18.75">
      <c r="A1246" s="24"/>
      <c r="B1246" s="24"/>
      <c r="C1246" s="24"/>
      <c r="D1246" s="24"/>
      <c r="I1246" s="34"/>
      <c r="W1246" s="32"/>
      <c r="X1246" s="34"/>
      <c r="Y1246" s="64"/>
    </row>
    <row r="1247" spans="1:25" s="22" customFormat="1" ht="18.75">
      <c r="A1247" s="24"/>
      <c r="B1247" s="24"/>
      <c r="C1247" s="24"/>
      <c r="D1247" s="24"/>
      <c r="I1247" s="34"/>
      <c r="W1247" s="32"/>
      <c r="X1247" s="34"/>
      <c r="Y1247" s="64"/>
    </row>
    <row r="1248" spans="1:25" s="22" customFormat="1" ht="18.75">
      <c r="A1248" s="24"/>
      <c r="B1248" s="24"/>
      <c r="C1248" s="24"/>
      <c r="D1248" s="24"/>
      <c r="I1248" s="34"/>
      <c r="W1248" s="32"/>
      <c r="X1248" s="34"/>
      <c r="Y1248" s="64"/>
    </row>
    <row r="1249" spans="1:25" s="22" customFormat="1" ht="18.75">
      <c r="A1249" s="24"/>
      <c r="B1249" s="24"/>
      <c r="C1249" s="24"/>
      <c r="D1249" s="24"/>
      <c r="I1249" s="34"/>
      <c r="W1249" s="32"/>
      <c r="X1249" s="34"/>
      <c r="Y1249" s="64"/>
    </row>
    <row r="1250" spans="1:25" s="22" customFormat="1" ht="18.75">
      <c r="A1250" s="24"/>
      <c r="B1250" s="24"/>
      <c r="C1250" s="24"/>
      <c r="D1250" s="24"/>
      <c r="I1250" s="34"/>
      <c r="W1250" s="32"/>
      <c r="X1250" s="34"/>
      <c r="Y1250" s="64"/>
    </row>
    <row r="1251" spans="1:25" s="22" customFormat="1" ht="18.75">
      <c r="A1251" s="24"/>
      <c r="B1251" s="24"/>
      <c r="C1251" s="24"/>
      <c r="D1251" s="24"/>
      <c r="I1251" s="34"/>
      <c r="W1251" s="32"/>
      <c r="X1251" s="34"/>
      <c r="Y1251" s="64"/>
    </row>
    <row r="1252" spans="1:25" s="22" customFormat="1" ht="18.75">
      <c r="A1252" s="24"/>
      <c r="B1252" s="24"/>
      <c r="C1252" s="24"/>
      <c r="D1252" s="24"/>
      <c r="I1252" s="34"/>
      <c r="W1252" s="32"/>
      <c r="X1252" s="34"/>
      <c r="Y1252" s="64"/>
    </row>
    <row r="1253" spans="1:25" s="22" customFormat="1" ht="18.75">
      <c r="A1253" s="24"/>
      <c r="B1253" s="24"/>
      <c r="C1253" s="24"/>
      <c r="D1253" s="24"/>
      <c r="I1253" s="34"/>
      <c r="W1253" s="32"/>
      <c r="X1253" s="34"/>
      <c r="Y1253" s="64"/>
    </row>
    <row r="1254" spans="1:25" s="22" customFormat="1" ht="18.75">
      <c r="A1254" s="24"/>
      <c r="B1254" s="24"/>
      <c r="C1254" s="24"/>
      <c r="D1254" s="24"/>
      <c r="I1254" s="34"/>
      <c r="W1254" s="32"/>
      <c r="X1254" s="34"/>
      <c r="Y1254" s="64"/>
    </row>
    <row r="1255" spans="1:25" s="22" customFormat="1" ht="18.75">
      <c r="A1255" s="24"/>
      <c r="B1255" s="24"/>
      <c r="C1255" s="24"/>
      <c r="D1255" s="24"/>
      <c r="I1255" s="34"/>
      <c r="W1255" s="32"/>
      <c r="X1255" s="34"/>
      <c r="Y1255" s="64"/>
    </row>
    <row r="1256" spans="1:25" s="22" customFormat="1" ht="18.75">
      <c r="A1256" s="24"/>
      <c r="B1256" s="24"/>
      <c r="C1256" s="24"/>
      <c r="D1256" s="24"/>
      <c r="I1256" s="34"/>
      <c r="W1256" s="32"/>
      <c r="X1256" s="34"/>
      <c r="Y1256" s="64"/>
    </row>
    <row r="1257" spans="1:25" s="22" customFormat="1" ht="18.75">
      <c r="A1257" s="24"/>
      <c r="B1257" s="24"/>
      <c r="C1257" s="24"/>
      <c r="D1257" s="24"/>
      <c r="I1257" s="34"/>
      <c r="W1257" s="32"/>
      <c r="X1257" s="34"/>
      <c r="Y1257" s="64"/>
    </row>
    <row r="1258" spans="1:25" s="22" customFormat="1" ht="18.75">
      <c r="A1258" s="24"/>
      <c r="B1258" s="24"/>
      <c r="C1258" s="24"/>
      <c r="D1258" s="24"/>
      <c r="I1258" s="34"/>
      <c r="W1258" s="32"/>
      <c r="X1258" s="34"/>
      <c r="Y1258" s="64"/>
    </row>
    <row r="1259" spans="1:25" s="22" customFormat="1" ht="18.75">
      <c r="A1259" s="24"/>
      <c r="B1259" s="24"/>
      <c r="C1259" s="24"/>
      <c r="D1259" s="24"/>
      <c r="I1259" s="34"/>
      <c r="W1259" s="32"/>
      <c r="X1259" s="34"/>
      <c r="Y1259" s="64"/>
    </row>
    <row r="1260" spans="1:25" s="22" customFormat="1" ht="18.75">
      <c r="A1260" s="24"/>
      <c r="B1260" s="24"/>
      <c r="C1260" s="24"/>
      <c r="D1260" s="24"/>
      <c r="I1260" s="34"/>
      <c r="W1260" s="32"/>
      <c r="X1260" s="34"/>
      <c r="Y1260" s="64"/>
    </row>
    <row r="1261" spans="1:25" s="22" customFormat="1" ht="18.75">
      <c r="A1261" s="24"/>
      <c r="B1261" s="24"/>
      <c r="C1261" s="24"/>
      <c r="D1261" s="24"/>
      <c r="I1261" s="34"/>
      <c r="W1261" s="32"/>
      <c r="X1261" s="34"/>
      <c r="Y1261" s="64"/>
    </row>
    <row r="1262" spans="1:25" s="22" customFormat="1" ht="18.75">
      <c r="A1262" s="24"/>
      <c r="B1262" s="24"/>
      <c r="C1262" s="24"/>
      <c r="D1262" s="24"/>
      <c r="I1262" s="34"/>
      <c r="W1262" s="32"/>
      <c r="X1262" s="34"/>
      <c r="Y1262" s="64"/>
    </row>
    <row r="1263" spans="1:25" s="22" customFormat="1" ht="18.75">
      <c r="A1263" s="24"/>
      <c r="B1263" s="24"/>
      <c r="C1263" s="24"/>
      <c r="D1263" s="24"/>
      <c r="I1263" s="34"/>
      <c r="W1263" s="32"/>
      <c r="X1263" s="34"/>
      <c r="Y1263" s="64"/>
    </row>
    <row r="1264" spans="1:25" s="22" customFormat="1" ht="18.75">
      <c r="A1264" s="24"/>
      <c r="B1264" s="24"/>
      <c r="C1264" s="24"/>
      <c r="D1264" s="24"/>
      <c r="I1264" s="34"/>
      <c r="W1264" s="32"/>
      <c r="X1264" s="34"/>
      <c r="Y1264" s="64"/>
    </row>
    <row r="1265" spans="1:25" s="22" customFormat="1" ht="18.75">
      <c r="A1265" s="24"/>
      <c r="B1265" s="24"/>
      <c r="C1265" s="24"/>
      <c r="D1265" s="24"/>
      <c r="I1265" s="34"/>
      <c r="W1265" s="32"/>
      <c r="X1265" s="34"/>
      <c r="Y1265" s="64"/>
    </row>
    <row r="1266" spans="1:25" s="22" customFormat="1" ht="18.75">
      <c r="A1266" s="24"/>
      <c r="B1266" s="24"/>
      <c r="C1266" s="24"/>
      <c r="D1266" s="24"/>
      <c r="I1266" s="34"/>
      <c r="W1266" s="32"/>
      <c r="X1266" s="34"/>
      <c r="Y1266" s="64"/>
    </row>
    <row r="1267" spans="1:25" s="22" customFormat="1" ht="18.75">
      <c r="A1267" s="24"/>
      <c r="B1267" s="24"/>
      <c r="C1267" s="24"/>
      <c r="D1267" s="24"/>
      <c r="I1267" s="34"/>
      <c r="W1267" s="32"/>
      <c r="X1267" s="34"/>
      <c r="Y1267" s="64"/>
    </row>
    <row r="1268" spans="1:25" s="22" customFormat="1" ht="18.75">
      <c r="A1268" s="24"/>
      <c r="B1268" s="24"/>
      <c r="C1268" s="24"/>
      <c r="D1268" s="24"/>
      <c r="I1268" s="34"/>
      <c r="W1268" s="32"/>
      <c r="X1268" s="34"/>
      <c r="Y1268" s="64"/>
    </row>
    <row r="1269" spans="1:25" s="22" customFormat="1" ht="18.75">
      <c r="A1269" s="24"/>
      <c r="B1269" s="24"/>
      <c r="C1269" s="24"/>
      <c r="D1269" s="24"/>
      <c r="I1269" s="34"/>
      <c r="W1269" s="32"/>
      <c r="X1269" s="34"/>
      <c r="Y1269" s="64"/>
    </row>
    <row r="1270" spans="1:25" s="22" customFormat="1" ht="18.75">
      <c r="A1270" s="24"/>
      <c r="B1270" s="24"/>
      <c r="C1270" s="24"/>
      <c r="D1270" s="24"/>
      <c r="I1270" s="34"/>
      <c r="W1270" s="32"/>
      <c r="X1270" s="34"/>
      <c r="Y1270" s="64"/>
    </row>
    <row r="1271" spans="1:25" s="22" customFormat="1" ht="18.75">
      <c r="A1271" s="24"/>
      <c r="B1271" s="24"/>
      <c r="C1271" s="24"/>
      <c r="D1271" s="24"/>
      <c r="I1271" s="34"/>
      <c r="W1271" s="32"/>
      <c r="X1271" s="34"/>
      <c r="Y1271" s="64"/>
    </row>
    <row r="1272" spans="1:25" s="22" customFormat="1" ht="18.75">
      <c r="A1272" s="24"/>
      <c r="B1272" s="24"/>
      <c r="C1272" s="24"/>
      <c r="D1272" s="24"/>
      <c r="I1272" s="34"/>
      <c r="W1272" s="32"/>
      <c r="X1272" s="34"/>
      <c r="Y1272" s="64"/>
    </row>
    <row r="1273" spans="1:25" s="22" customFormat="1" ht="18.75">
      <c r="A1273" s="24"/>
      <c r="B1273" s="24"/>
      <c r="C1273" s="24"/>
      <c r="D1273" s="24"/>
      <c r="I1273" s="34"/>
      <c r="W1273" s="32"/>
      <c r="X1273" s="34"/>
      <c r="Y1273" s="64"/>
    </row>
    <row r="1274" spans="1:25" s="22" customFormat="1" ht="18.75">
      <c r="A1274" s="24"/>
      <c r="B1274" s="24"/>
      <c r="C1274" s="24"/>
      <c r="D1274" s="24"/>
      <c r="I1274" s="34"/>
      <c r="W1274" s="32"/>
      <c r="X1274" s="34"/>
      <c r="Y1274" s="64"/>
    </row>
    <row r="1275" spans="1:25" s="22" customFormat="1" ht="18.75">
      <c r="A1275" s="24"/>
      <c r="B1275" s="24"/>
      <c r="C1275" s="24"/>
      <c r="D1275" s="24"/>
      <c r="I1275" s="34"/>
      <c r="W1275" s="32"/>
      <c r="X1275" s="34"/>
      <c r="Y1275" s="64"/>
    </row>
    <row r="1276" spans="1:25" s="22" customFormat="1" ht="18.75">
      <c r="A1276" s="24"/>
      <c r="B1276" s="24"/>
      <c r="C1276" s="24"/>
      <c r="D1276" s="24"/>
      <c r="I1276" s="34"/>
      <c r="W1276" s="32"/>
      <c r="X1276" s="34"/>
      <c r="Y1276" s="64"/>
    </row>
    <row r="1277" spans="1:25" s="22" customFormat="1" ht="18.75">
      <c r="A1277" s="24"/>
      <c r="B1277" s="24"/>
      <c r="C1277" s="24"/>
      <c r="D1277" s="24"/>
      <c r="I1277" s="34"/>
      <c r="W1277" s="32"/>
      <c r="X1277" s="34"/>
      <c r="Y1277" s="64"/>
    </row>
    <row r="1278" spans="1:25" s="22" customFormat="1" ht="18.75">
      <c r="A1278" s="24"/>
      <c r="B1278" s="24"/>
      <c r="C1278" s="24"/>
      <c r="D1278" s="24"/>
      <c r="I1278" s="34"/>
      <c r="W1278" s="32"/>
      <c r="X1278" s="34"/>
      <c r="Y1278" s="64"/>
    </row>
    <row r="1279" spans="1:25" s="22" customFormat="1" ht="18.75">
      <c r="A1279" s="24"/>
      <c r="B1279" s="24"/>
      <c r="C1279" s="24"/>
      <c r="D1279" s="24"/>
      <c r="I1279" s="34"/>
      <c r="W1279" s="32"/>
      <c r="X1279" s="34"/>
      <c r="Y1279" s="64"/>
    </row>
    <row r="1280" spans="1:25" s="22" customFormat="1" ht="18.75">
      <c r="A1280" s="24"/>
      <c r="B1280" s="24"/>
      <c r="C1280" s="24"/>
      <c r="D1280" s="24"/>
      <c r="I1280" s="34"/>
      <c r="W1280" s="32"/>
      <c r="X1280" s="34"/>
      <c r="Y1280" s="64"/>
    </row>
    <row r="1281" spans="1:25" s="22" customFormat="1" ht="18.75">
      <c r="A1281" s="24"/>
      <c r="B1281" s="24"/>
      <c r="C1281" s="24"/>
      <c r="D1281" s="24"/>
      <c r="I1281" s="34"/>
      <c r="W1281" s="32"/>
      <c r="X1281" s="34"/>
      <c r="Y1281" s="64"/>
    </row>
    <row r="1282" spans="1:25" s="22" customFormat="1" ht="18.75">
      <c r="A1282" s="24"/>
      <c r="B1282" s="24"/>
      <c r="C1282" s="24"/>
      <c r="D1282" s="24"/>
      <c r="I1282" s="34"/>
      <c r="W1282" s="32"/>
      <c r="X1282" s="34"/>
      <c r="Y1282" s="64"/>
    </row>
    <row r="1283" spans="1:25" s="22" customFormat="1" ht="18.75">
      <c r="A1283" s="24"/>
      <c r="B1283" s="24"/>
      <c r="C1283" s="24"/>
      <c r="D1283" s="24"/>
      <c r="I1283" s="34"/>
      <c r="W1283" s="32"/>
      <c r="X1283" s="34"/>
      <c r="Y1283" s="64"/>
    </row>
    <row r="1284" spans="1:25" s="22" customFormat="1" ht="18.75">
      <c r="A1284" s="24"/>
      <c r="B1284" s="24"/>
      <c r="C1284" s="24"/>
      <c r="D1284" s="24"/>
      <c r="I1284" s="34"/>
      <c r="W1284" s="32"/>
      <c r="X1284" s="34"/>
      <c r="Y1284" s="64"/>
    </row>
    <row r="1285" spans="1:25" s="22" customFormat="1" ht="18.75">
      <c r="A1285" s="24"/>
      <c r="B1285" s="24"/>
      <c r="C1285" s="24"/>
      <c r="D1285" s="24"/>
      <c r="I1285" s="34"/>
      <c r="W1285" s="32"/>
      <c r="X1285" s="34"/>
      <c r="Y1285" s="64"/>
    </row>
    <row r="1286" spans="1:25" s="22" customFormat="1" ht="18.75">
      <c r="A1286" s="24"/>
      <c r="B1286" s="24"/>
      <c r="C1286" s="24"/>
      <c r="D1286" s="24"/>
      <c r="I1286" s="34"/>
      <c r="W1286" s="32"/>
      <c r="X1286" s="34"/>
      <c r="Y1286" s="64"/>
    </row>
    <row r="1287" spans="1:25" s="22" customFormat="1" ht="18.75">
      <c r="A1287" s="24"/>
      <c r="B1287" s="24"/>
      <c r="C1287" s="24"/>
      <c r="D1287" s="24"/>
      <c r="I1287" s="34"/>
      <c r="W1287" s="32"/>
      <c r="X1287" s="34"/>
      <c r="Y1287" s="64"/>
    </row>
    <row r="1288" spans="1:25" s="22" customFormat="1" ht="18.75">
      <c r="A1288" s="24"/>
      <c r="B1288" s="24"/>
      <c r="C1288" s="24"/>
      <c r="D1288" s="24"/>
      <c r="I1288" s="34"/>
      <c r="W1288" s="32"/>
      <c r="X1288" s="34"/>
      <c r="Y1288" s="64"/>
    </row>
    <row r="1289" spans="1:25" s="22" customFormat="1" ht="18.75">
      <c r="A1289" s="24"/>
      <c r="B1289" s="24"/>
      <c r="C1289" s="24"/>
      <c r="D1289" s="24"/>
      <c r="I1289" s="34"/>
      <c r="W1289" s="32"/>
      <c r="X1289" s="34"/>
      <c r="Y1289" s="64"/>
    </row>
    <row r="1290" spans="1:25" s="22" customFormat="1" ht="18.75">
      <c r="A1290" s="24"/>
      <c r="B1290" s="24"/>
      <c r="C1290" s="24"/>
      <c r="D1290" s="24"/>
      <c r="I1290" s="34"/>
      <c r="W1290" s="32"/>
      <c r="X1290" s="34"/>
      <c r="Y1290" s="64"/>
    </row>
    <row r="1291" spans="1:25" s="22" customFormat="1" ht="18.75">
      <c r="A1291" s="24"/>
      <c r="B1291" s="24"/>
      <c r="C1291" s="24"/>
      <c r="D1291" s="24"/>
      <c r="I1291" s="34"/>
      <c r="W1291" s="32"/>
      <c r="X1291" s="34"/>
      <c r="Y1291" s="64"/>
    </row>
    <row r="1292" spans="1:25" s="22" customFormat="1" ht="18.75">
      <c r="A1292" s="24"/>
      <c r="B1292" s="24"/>
      <c r="C1292" s="24"/>
      <c r="D1292" s="24"/>
      <c r="I1292" s="34"/>
      <c r="W1292" s="32"/>
      <c r="X1292" s="34"/>
      <c r="Y1292" s="64"/>
    </row>
    <row r="1293" spans="1:25" s="22" customFormat="1" ht="18.75">
      <c r="A1293" s="24"/>
      <c r="B1293" s="24"/>
      <c r="C1293" s="24"/>
      <c r="D1293" s="24"/>
      <c r="I1293" s="34"/>
      <c r="W1293" s="32"/>
      <c r="X1293" s="34"/>
      <c r="Y1293" s="64"/>
    </row>
    <row r="1294" spans="1:25" s="22" customFormat="1" ht="18.75">
      <c r="A1294" s="24"/>
      <c r="B1294" s="24"/>
      <c r="C1294" s="24"/>
      <c r="D1294" s="24"/>
      <c r="I1294" s="34"/>
      <c r="W1294" s="32"/>
      <c r="X1294" s="34"/>
      <c r="Y1294" s="64"/>
    </row>
    <row r="1295" spans="1:25" s="22" customFormat="1" ht="18.75">
      <c r="A1295" s="24"/>
      <c r="B1295" s="24"/>
      <c r="C1295" s="24"/>
      <c r="D1295" s="24"/>
      <c r="I1295" s="34"/>
      <c r="W1295" s="32"/>
      <c r="X1295" s="34"/>
      <c r="Y1295" s="64"/>
    </row>
    <row r="1296" spans="1:25" s="22" customFormat="1" ht="18.75">
      <c r="A1296" s="24"/>
      <c r="B1296" s="24"/>
      <c r="C1296" s="24"/>
      <c r="D1296" s="24"/>
      <c r="I1296" s="34"/>
      <c r="W1296" s="32"/>
      <c r="X1296" s="34"/>
      <c r="Y1296" s="64"/>
    </row>
    <row r="1297" spans="1:25" s="22" customFormat="1" ht="18.75">
      <c r="A1297" s="24"/>
      <c r="B1297" s="24"/>
      <c r="C1297" s="24"/>
      <c r="D1297" s="24"/>
      <c r="I1297" s="34"/>
      <c r="W1297" s="32"/>
      <c r="X1297" s="34"/>
      <c r="Y1297" s="64"/>
    </row>
    <row r="1298" spans="1:25" s="22" customFormat="1" ht="18.75">
      <c r="A1298" s="24"/>
      <c r="B1298" s="24"/>
      <c r="C1298" s="24"/>
      <c r="D1298" s="24"/>
      <c r="I1298" s="34"/>
      <c r="W1298" s="32"/>
      <c r="X1298" s="34"/>
      <c r="Y1298" s="64"/>
    </row>
    <row r="1299" spans="1:25" s="22" customFormat="1" ht="18.75">
      <c r="A1299" s="24"/>
      <c r="B1299" s="24"/>
      <c r="C1299" s="24"/>
      <c r="D1299" s="24"/>
      <c r="I1299" s="34"/>
      <c r="W1299" s="32"/>
      <c r="X1299" s="34"/>
      <c r="Y1299" s="64"/>
    </row>
    <row r="1300" spans="1:25" s="22" customFormat="1" ht="18.75">
      <c r="A1300" s="24"/>
      <c r="B1300" s="24"/>
      <c r="C1300" s="24"/>
      <c r="D1300" s="24"/>
      <c r="I1300" s="34"/>
      <c r="W1300" s="32"/>
      <c r="X1300" s="34"/>
      <c r="Y1300" s="64"/>
    </row>
    <row r="1301" spans="1:25" s="22" customFormat="1" ht="18.75">
      <c r="A1301" s="24"/>
      <c r="B1301" s="24"/>
      <c r="C1301" s="24"/>
      <c r="D1301" s="24"/>
      <c r="I1301" s="34"/>
      <c r="W1301" s="32"/>
      <c r="X1301" s="34"/>
      <c r="Y1301" s="64"/>
    </row>
    <row r="1302" spans="1:25" s="22" customFormat="1" ht="18.75">
      <c r="A1302" s="24"/>
      <c r="B1302" s="24"/>
      <c r="C1302" s="24"/>
      <c r="D1302" s="24"/>
      <c r="I1302" s="34"/>
      <c r="W1302" s="32"/>
      <c r="X1302" s="34"/>
      <c r="Y1302" s="64"/>
    </row>
    <row r="1303" spans="1:25" s="22" customFormat="1" ht="18.75">
      <c r="A1303" s="24"/>
      <c r="B1303" s="24"/>
      <c r="C1303" s="24"/>
      <c r="D1303" s="24"/>
      <c r="I1303" s="34"/>
      <c r="W1303" s="32"/>
      <c r="X1303" s="34"/>
      <c r="Y1303" s="64"/>
    </row>
    <row r="1304" spans="1:25" s="22" customFormat="1" ht="18.75">
      <c r="A1304" s="24"/>
      <c r="B1304" s="24"/>
      <c r="C1304" s="24"/>
      <c r="D1304" s="24"/>
      <c r="I1304" s="34"/>
      <c r="W1304" s="32"/>
      <c r="X1304" s="34"/>
      <c r="Y1304" s="64"/>
    </row>
    <row r="1305" spans="1:25" s="22" customFormat="1" ht="18.75">
      <c r="A1305" s="24"/>
      <c r="B1305" s="24"/>
      <c r="C1305" s="24"/>
      <c r="D1305" s="24"/>
      <c r="I1305" s="34"/>
      <c r="W1305" s="32"/>
      <c r="X1305" s="34"/>
      <c r="Y1305" s="64"/>
    </row>
    <row r="1306" spans="1:25" s="22" customFormat="1" ht="18.75">
      <c r="A1306" s="24"/>
      <c r="B1306" s="24"/>
      <c r="C1306" s="24"/>
      <c r="D1306" s="24"/>
      <c r="I1306" s="34"/>
      <c r="W1306" s="32"/>
      <c r="X1306" s="34"/>
      <c r="Y1306" s="64"/>
    </row>
    <row r="1307" spans="1:25" s="22" customFormat="1" ht="18.75">
      <c r="A1307" s="24"/>
      <c r="B1307" s="24"/>
      <c r="C1307" s="24"/>
      <c r="D1307" s="24"/>
      <c r="I1307" s="34"/>
      <c r="W1307" s="32"/>
      <c r="X1307" s="34"/>
      <c r="Y1307" s="64"/>
    </row>
    <row r="1308" spans="1:25" s="22" customFormat="1" ht="18.75">
      <c r="A1308" s="24"/>
      <c r="B1308" s="24"/>
      <c r="C1308" s="24"/>
      <c r="D1308" s="24"/>
      <c r="I1308" s="34"/>
      <c r="W1308" s="32"/>
      <c r="X1308" s="34"/>
      <c r="Y1308" s="64"/>
    </row>
    <row r="1309" spans="1:25" s="22" customFormat="1" ht="18.75">
      <c r="A1309" s="24"/>
      <c r="B1309" s="24"/>
      <c r="C1309" s="24"/>
      <c r="D1309" s="24"/>
      <c r="I1309" s="34"/>
      <c r="W1309" s="32"/>
      <c r="X1309" s="34"/>
      <c r="Y1309" s="64"/>
    </row>
    <row r="1310" spans="1:25" s="22" customFormat="1" ht="18.75">
      <c r="A1310" s="24"/>
      <c r="B1310" s="24"/>
      <c r="C1310" s="24"/>
      <c r="D1310" s="24"/>
      <c r="I1310" s="34"/>
      <c r="W1310" s="32"/>
      <c r="X1310" s="34"/>
      <c r="Y1310" s="64"/>
    </row>
    <row r="1311" spans="1:25" s="22" customFormat="1" ht="18.75">
      <c r="A1311" s="24"/>
      <c r="B1311" s="24"/>
      <c r="C1311" s="24"/>
      <c r="D1311" s="24"/>
      <c r="I1311" s="34"/>
      <c r="W1311" s="32"/>
      <c r="X1311" s="34"/>
      <c r="Y1311" s="64"/>
    </row>
    <row r="1312" spans="1:25" s="22" customFormat="1" ht="18.75">
      <c r="A1312" s="24"/>
      <c r="B1312" s="24"/>
      <c r="C1312" s="24"/>
      <c r="D1312" s="24"/>
      <c r="I1312" s="34"/>
      <c r="W1312" s="32"/>
      <c r="X1312" s="34"/>
      <c r="Y1312" s="64"/>
    </row>
    <row r="1313" spans="1:25" s="22" customFormat="1" ht="18.75">
      <c r="A1313" s="24"/>
      <c r="B1313" s="24"/>
      <c r="C1313" s="24"/>
      <c r="D1313" s="24"/>
      <c r="I1313" s="34"/>
      <c r="W1313" s="32"/>
      <c r="X1313" s="34"/>
      <c r="Y1313" s="64"/>
    </row>
    <row r="1314" spans="1:25" s="22" customFormat="1" ht="18.75">
      <c r="A1314" s="24"/>
      <c r="B1314" s="24"/>
      <c r="C1314" s="24"/>
      <c r="D1314" s="24"/>
      <c r="I1314" s="34"/>
      <c r="W1314" s="32"/>
      <c r="X1314" s="34"/>
      <c r="Y1314" s="64"/>
    </row>
    <row r="1315" spans="1:25" s="22" customFormat="1" ht="18.75">
      <c r="A1315" s="24"/>
      <c r="B1315" s="24"/>
      <c r="C1315" s="24"/>
      <c r="D1315" s="24"/>
      <c r="I1315" s="34"/>
      <c r="W1315" s="32"/>
      <c r="X1315" s="34"/>
      <c r="Y1315" s="64"/>
    </row>
    <row r="1316" spans="1:25" s="22" customFormat="1" ht="18.75">
      <c r="A1316" s="24"/>
      <c r="B1316" s="24"/>
      <c r="C1316" s="24"/>
      <c r="D1316" s="24"/>
      <c r="I1316" s="34"/>
      <c r="W1316" s="32"/>
      <c r="X1316" s="34"/>
      <c r="Y1316" s="64"/>
    </row>
    <row r="1317" spans="1:25" s="22" customFormat="1" ht="18.75">
      <c r="A1317" s="24"/>
      <c r="B1317" s="24"/>
      <c r="C1317" s="24"/>
      <c r="D1317" s="24"/>
      <c r="I1317" s="34"/>
      <c r="W1317" s="32"/>
      <c r="X1317" s="34"/>
      <c r="Y1317" s="64"/>
    </row>
    <row r="1318" spans="1:25" s="22" customFormat="1" ht="18.75">
      <c r="A1318" s="24"/>
      <c r="B1318" s="24"/>
      <c r="C1318" s="24"/>
      <c r="D1318" s="24"/>
      <c r="I1318" s="34"/>
      <c r="W1318" s="32"/>
      <c r="X1318" s="34"/>
      <c r="Y1318" s="64"/>
    </row>
    <row r="1319" spans="1:25" s="22" customFormat="1" ht="18.75">
      <c r="A1319" s="24"/>
      <c r="B1319" s="24"/>
      <c r="C1319" s="24"/>
      <c r="D1319" s="24"/>
      <c r="I1319" s="34"/>
      <c r="W1319" s="32"/>
      <c r="X1319" s="34"/>
      <c r="Y1319" s="64"/>
    </row>
    <row r="1320" spans="1:25" s="22" customFormat="1" ht="18.75">
      <c r="A1320" s="24"/>
      <c r="B1320" s="24"/>
      <c r="C1320" s="24"/>
      <c r="D1320" s="24"/>
      <c r="I1320" s="34"/>
      <c r="W1320" s="32"/>
      <c r="X1320" s="34"/>
      <c r="Y1320" s="64"/>
    </row>
    <row r="1321" spans="1:25" s="22" customFormat="1" ht="18.75">
      <c r="A1321" s="24"/>
      <c r="B1321" s="24"/>
      <c r="C1321" s="24"/>
      <c r="D1321" s="24"/>
      <c r="I1321" s="34"/>
      <c r="W1321" s="32"/>
      <c r="X1321" s="34"/>
      <c r="Y1321" s="64"/>
    </row>
    <row r="1322" spans="1:25" s="22" customFormat="1" ht="18.75">
      <c r="A1322" s="24"/>
      <c r="B1322" s="24"/>
      <c r="C1322" s="24"/>
      <c r="D1322" s="24"/>
      <c r="I1322" s="34"/>
      <c r="W1322" s="32"/>
      <c r="X1322" s="34"/>
      <c r="Y1322" s="64"/>
    </row>
    <row r="1323" spans="1:25" s="22" customFormat="1" ht="18.75">
      <c r="A1323" s="24"/>
      <c r="B1323" s="24"/>
      <c r="C1323" s="24"/>
      <c r="D1323" s="24"/>
      <c r="I1323" s="34"/>
      <c r="W1323" s="32"/>
      <c r="X1323" s="34"/>
      <c r="Y1323" s="64"/>
    </row>
    <row r="1324" spans="1:25" s="22" customFormat="1" ht="18.75">
      <c r="A1324" s="24"/>
      <c r="B1324" s="24"/>
      <c r="C1324" s="24"/>
      <c r="D1324" s="24"/>
      <c r="I1324" s="34"/>
      <c r="W1324" s="32"/>
      <c r="X1324" s="34"/>
      <c r="Y1324" s="64"/>
    </row>
    <row r="1325" spans="1:25" s="22" customFormat="1" ht="18.75">
      <c r="A1325" s="24"/>
      <c r="B1325" s="24"/>
      <c r="C1325" s="24"/>
      <c r="D1325" s="24"/>
      <c r="I1325" s="34"/>
      <c r="W1325" s="32"/>
      <c r="X1325" s="34"/>
      <c r="Y1325" s="64"/>
    </row>
    <row r="1326" spans="1:25" s="22" customFormat="1" ht="18.75">
      <c r="A1326" s="24"/>
      <c r="B1326" s="24"/>
      <c r="C1326" s="24"/>
      <c r="D1326" s="24"/>
      <c r="I1326" s="34"/>
      <c r="W1326" s="32"/>
      <c r="X1326" s="34"/>
      <c r="Y1326" s="64"/>
    </row>
    <row r="1327" spans="1:25" s="22" customFormat="1" ht="18.75">
      <c r="A1327" s="24"/>
      <c r="B1327" s="24"/>
      <c r="C1327" s="24"/>
      <c r="D1327" s="24"/>
      <c r="I1327" s="34"/>
      <c r="W1327" s="32"/>
      <c r="X1327" s="34"/>
      <c r="Y1327" s="64"/>
    </row>
    <row r="1328" spans="1:25" s="22" customFormat="1" ht="18.75">
      <c r="A1328" s="24"/>
      <c r="B1328" s="24"/>
      <c r="C1328" s="24"/>
      <c r="D1328" s="24"/>
      <c r="I1328" s="34"/>
      <c r="W1328" s="32"/>
      <c r="X1328" s="34"/>
      <c r="Y1328" s="64"/>
    </row>
    <row r="1329" spans="1:25" s="22" customFormat="1" ht="18.75">
      <c r="A1329" s="24"/>
      <c r="B1329" s="24"/>
      <c r="C1329" s="24"/>
      <c r="D1329" s="24"/>
      <c r="I1329" s="34"/>
      <c r="W1329" s="32"/>
      <c r="X1329" s="34"/>
      <c r="Y1329" s="64"/>
    </row>
    <row r="1330" spans="1:25" s="22" customFormat="1" ht="18.75">
      <c r="A1330" s="24"/>
      <c r="B1330" s="24"/>
      <c r="C1330" s="24"/>
      <c r="D1330" s="24"/>
      <c r="I1330" s="34"/>
      <c r="W1330" s="32"/>
      <c r="X1330" s="34"/>
      <c r="Y1330" s="64"/>
    </row>
    <row r="1331" spans="1:25" s="22" customFormat="1" ht="18.75">
      <c r="A1331" s="24"/>
      <c r="B1331" s="24"/>
      <c r="C1331" s="24"/>
      <c r="D1331" s="24"/>
      <c r="I1331" s="34"/>
      <c r="W1331" s="32"/>
      <c r="X1331" s="34"/>
      <c r="Y1331" s="64"/>
    </row>
    <row r="1332" spans="1:25" s="22" customFormat="1" ht="18.75">
      <c r="A1332" s="24"/>
      <c r="B1332" s="24"/>
      <c r="C1332" s="24"/>
      <c r="D1332" s="24"/>
      <c r="I1332" s="34"/>
      <c r="W1332" s="32"/>
      <c r="X1332" s="34"/>
      <c r="Y1332" s="64"/>
    </row>
    <row r="1333" spans="1:25" s="22" customFormat="1" ht="18.75">
      <c r="A1333" s="24"/>
      <c r="B1333" s="24"/>
      <c r="C1333" s="24"/>
      <c r="D1333" s="24"/>
      <c r="I1333" s="34"/>
      <c r="W1333" s="32"/>
      <c r="X1333" s="34"/>
      <c r="Y1333" s="64"/>
    </row>
    <row r="1334" spans="1:25" s="22" customFormat="1" ht="18.75">
      <c r="A1334" s="24"/>
      <c r="B1334" s="24"/>
      <c r="C1334" s="24"/>
      <c r="D1334" s="24"/>
      <c r="I1334" s="34"/>
      <c r="W1334" s="32"/>
      <c r="X1334" s="34"/>
      <c r="Y1334" s="64"/>
    </row>
    <row r="1335" spans="1:25" s="22" customFormat="1" ht="18.75">
      <c r="A1335" s="24"/>
      <c r="B1335" s="24"/>
      <c r="C1335" s="24"/>
      <c r="D1335" s="24"/>
      <c r="I1335" s="34"/>
      <c r="W1335" s="32"/>
      <c r="X1335" s="34"/>
      <c r="Y1335" s="64"/>
    </row>
    <row r="1336" spans="1:25" s="22" customFormat="1" ht="18.75">
      <c r="A1336" s="24"/>
      <c r="B1336" s="24"/>
      <c r="C1336" s="24"/>
      <c r="D1336" s="24"/>
      <c r="I1336" s="34"/>
      <c r="W1336" s="32"/>
      <c r="X1336" s="34"/>
      <c r="Y1336" s="64"/>
    </row>
    <row r="1337" spans="1:25" s="16" customFormat="1" ht="18.75">
      <c r="A1337" s="15"/>
      <c r="B1337" s="15"/>
      <c r="C1337" s="15"/>
      <c r="D1337" s="15"/>
      <c r="I1337" s="25"/>
      <c r="W1337" s="37"/>
      <c r="X1337" s="25"/>
      <c r="Y1337" s="63"/>
    </row>
    <row r="1338" spans="1:25" s="16" customFormat="1" ht="18.75">
      <c r="A1338" s="15"/>
      <c r="B1338" s="15"/>
      <c r="C1338" s="15"/>
      <c r="D1338" s="15"/>
      <c r="I1338" s="25"/>
      <c r="W1338" s="37"/>
      <c r="X1338" s="25"/>
      <c r="Y1338" s="63"/>
    </row>
    <row r="1339" spans="1:25" s="16" customFormat="1" ht="18.75">
      <c r="A1339" s="15"/>
      <c r="B1339" s="15"/>
      <c r="C1339" s="15"/>
      <c r="D1339" s="15"/>
      <c r="I1339" s="25"/>
      <c r="W1339" s="37"/>
      <c r="X1339" s="25"/>
      <c r="Y1339" s="63"/>
    </row>
    <row r="1340" spans="1:25" s="16" customFormat="1" ht="18.75">
      <c r="A1340" s="15"/>
      <c r="B1340" s="15"/>
      <c r="C1340" s="15"/>
      <c r="D1340" s="15"/>
      <c r="I1340" s="25"/>
      <c r="W1340" s="37"/>
      <c r="X1340" s="25"/>
      <c r="Y1340" s="63"/>
    </row>
    <row r="1341" spans="1:25" s="16" customFormat="1" ht="18.75">
      <c r="A1341" s="15"/>
      <c r="B1341" s="15"/>
      <c r="C1341" s="15"/>
      <c r="D1341" s="15"/>
      <c r="I1341" s="25"/>
      <c r="W1341" s="37"/>
      <c r="X1341" s="25"/>
      <c r="Y1341" s="63"/>
    </row>
    <row r="1342" spans="1:25" s="16" customFormat="1" ht="18.75">
      <c r="A1342" s="15"/>
      <c r="B1342" s="15"/>
      <c r="C1342" s="15"/>
      <c r="D1342" s="15"/>
      <c r="I1342" s="25"/>
      <c r="W1342" s="37"/>
      <c r="X1342" s="25"/>
      <c r="Y1342" s="63"/>
    </row>
    <row r="1343" spans="1:25" s="16" customFormat="1" ht="18.75">
      <c r="A1343" s="15"/>
      <c r="B1343" s="15"/>
      <c r="C1343" s="15"/>
      <c r="D1343" s="15"/>
      <c r="I1343" s="25"/>
      <c r="W1343" s="37"/>
      <c r="X1343" s="25"/>
      <c r="Y1343" s="63"/>
    </row>
    <row r="1344" spans="1:25" s="16" customFormat="1" ht="18.75">
      <c r="A1344" s="15"/>
      <c r="B1344" s="15"/>
      <c r="C1344" s="15"/>
      <c r="D1344" s="15"/>
      <c r="I1344" s="25"/>
      <c r="W1344" s="37"/>
      <c r="X1344" s="25"/>
      <c r="Y1344" s="63"/>
    </row>
    <row r="1345" spans="1:25" s="16" customFormat="1" ht="18.75">
      <c r="A1345" s="15"/>
      <c r="B1345" s="15"/>
      <c r="C1345" s="15"/>
      <c r="D1345" s="15"/>
      <c r="I1345" s="25"/>
      <c r="W1345" s="37"/>
      <c r="X1345" s="25"/>
      <c r="Y1345" s="63"/>
    </row>
    <row r="1346" spans="1:25" s="16" customFormat="1" ht="18.75">
      <c r="A1346" s="15"/>
      <c r="B1346" s="15"/>
      <c r="C1346" s="15"/>
      <c r="D1346" s="15"/>
      <c r="I1346" s="25"/>
      <c r="W1346" s="37"/>
      <c r="X1346" s="25"/>
      <c r="Y1346" s="63"/>
    </row>
    <row r="1347" spans="1:25" s="16" customFormat="1" ht="18.75">
      <c r="A1347" s="15"/>
      <c r="B1347" s="15"/>
      <c r="C1347" s="15"/>
      <c r="D1347" s="15"/>
      <c r="I1347" s="25"/>
      <c r="W1347" s="37"/>
      <c r="X1347" s="25"/>
      <c r="Y1347" s="63"/>
    </row>
    <row r="1348" spans="1:25" s="16" customFormat="1" ht="18.75">
      <c r="A1348" s="15"/>
      <c r="B1348" s="15"/>
      <c r="C1348" s="15"/>
      <c r="D1348" s="15"/>
      <c r="I1348" s="25"/>
      <c r="W1348" s="37"/>
      <c r="X1348" s="25"/>
      <c r="Y1348" s="63"/>
    </row>
    <row r="1349" spans="1:25" s="16" customFormat="1" ht="18.75">
      <c r="A1349" s="15"/>
      <c r="B1349" s="15"/>
      <c r="C1349" s="15"/>
      <c r="D1349" s="15"/>
      <c r="I1349" s="25"/>
      <c r="W1349" s="37"/>
      <c r="X1349" s="25"/>
      <c r="Y1349" s="63"/>
    </row>
    <row r="1350" spans="1:25" s="16" customFormat="1" ht="18.75">
      <c r="A1350" s="15"/>
      <c r="B1350" s="15"/>
      <c r="C1350" s="15"/>
      <c r="D1350" s="15"/>
      <c r="I1350" s="25"/>
      <c r="W1350" s="37"/>
      <c r="X1350" s="25"/>
      <c r="Y1350" s="63"/>
    </row>
    <row r="1351" spans="1:25" s="16" customFormat="1" ht="18.75">
      <c r="A1351" s="15"/>
      <c r="B1351" s="15"/>
      <c r="C1351" s="15"/>
      <c r="D1351" s="15"/>
      <c r="I1351" s="25"/>
      <c r="W1351" s="37"/>
      <c r="X1351" s="25"/>
      <c r="Y1351" s="63"/>
    </row>
    <row r="1352" spans="1:25" s="16" customFormat="1" ht="18.75">
      <c r="A1352" s="15"/>
      <c r="B1352" s="15"/>
      <c r="C1352" s="15"/>
      <c r="D1352" s="15"/>
      <c r="I1352" s="25"/>
      <c r="W1352" s="37"/>
      <c r="X1352" s="25"/>
      <c r="Y1352" s="63"/>
    </row>
    <row r="1353" spans="1:25" s="16" customFormat="1" ht="18.75">
      <c r="A1353" s="15"/>
      <c r="B1353" s="15"/>
      <c r="C1353" s="15"/>
      <c r="D1353" s="15"/>
      <c r="I1353" s="25"/>
      <c r="W1353" s="37"/>
      <c r="X1353" s="25"/>
      <c r="Y1353" s="63"/>
    </row>
    <row r="1354" spans="1:25" s="16" customFormat="1" ht="18.75">
      <c r="A1354" s="15"/>
      <c r="B1354" s="15"/>
      <c r="C1354" s="15"/>
      <c r="D1354" s="15"/>
      <c r="I1354" s="25"/>
      <c r="W1354" s="37"/>
      <c r="X1354" s="25"/>
      <c r="Y1354" s="63"/>
    </row>
    <row r="1355" spans="1:25" s="16" customFormat="1" ht="18.75">
      <c r="A1355" s="15"/>
      <c r="B1355" s="15"/>
      <c r="C1355" s="15"/>
      <c r="D1355" s="15"/>
      <c r="I1355" s="25"/>
      <c r="W1355" s="37"/>
      <c r="X1355" s="25"/>
      <c r="Y1355" s="63"/>
    </row>
    <row r="1356" spans="1:25" s="16" customFormat="1" ht="18.75">
      <c r="A1356" s="15"/>
      <c r="B1356" s="15"/>
      <c r="C1356" s="15"/>
      <c r="D1356" s="15"/>
      <c r="I1356" s="25"/>
      <c r="W1356" s="37"/>
      <c r="X1356" s="25"/>
      <c r="Y1356" s="63"/>
    </row>
    <row r="1357" spans="1:25" s="16" customFormat="1" ht="18.75">
      <c r="A1357" s="15"/>
      <c r="B1357" s="15"/>
      <c r="C1357" s="15"/>
      <c r="D1357" s="15"/>
      <c r="I1357" s="25"/>
      <c r="W1357" s="37"/>
      <c r="X1357" s="25"/>
      <c r="Y1357" s="63"/>
    </row>
    <row r="1358" spans="1:25" s="16" customFormat="1" ht="18.75">
      <c r="A1358" s="15"/>
      <c r="B1358" s="15"/>
      <c r="C1358" s="15"/>
      <c r="D1358" s="15"/>
      <c r="I1358" s="25"/>
      <c r="W1358" s="37"/>
      <c r="X1358" s="25"/>
      <c r="Y1358" s="63"/>
    </row>
    <row r="1359" spans="1:25" s="16" customFormat="1" ht="18.75">
      <c r="A1359" s="15"/>
      <c r="B1359" s="15"/>
      <c r="C1359" s="15"/>
      <c r="D1359" s="15"/>
      <c r="I1359" s="25"/>
      <c r="W1359" s="37"/>
      <c r="X1359" s="25"/>
      <c r="Y1359" s="63"/>
    </row>
    <row r="1360" spans="1:25" s="16" customFormat="1" ht="18.75">
      <c r="A1360" s="15"/>
      <c r="B1360" s="15"/>
      <c r="C1360" s="15"/>
      <c r="D1360" s="15"/>
      <c r="I1360" s="25"/>
      <c r="W1360" s="37"/>
      <c r="X1360" s="25"/>
      <c r="Y1360" s="63"/>
    </row>
    <row r="1361" spans="1:25" s="16" customFormat="1" ht="18.75">
      <c r="A1361" s="15"/>
      <c r="B1361" s="15"/>
      <c r="C1361" s="15"/>
      <c r="D1361" s="15"/>
      <c r="I1361" s="25"/>
      <c r="W1361" s="37"/>
      <c r="X1361" s="25"/>
      <c r="Y1361" s="63"/>
    </row>
    <row r="1362" spans="1:25" s="16" customFormat="1" ht="18.75">
      <c r="A1362" s="15"/>
      <c r="B1362" s="15"/>
      <c r="C1362" s="15"/>
      <c r="D1362" s="15"/>
      <c r="I1362" s="25"/>
      <c r="W1362" s="37"/>
      <c r="X1362" s="25"/>
      <c r="Y1362" s="63"/>
    </row>
    <row r="1363" spans="1:25" s="16" customFormat="1" ht="18.75">
      <c r="A1363" s="15"/>
      <c r="B1363" s="15"/>
      <c r="C1363" s="15"/>
      <c r="D1363" s="15"/>
      <c r="I1363" s="25"/>
      <c r="W1363" s="37"/>
      <c r="X1363" s="25"/>
      <c r="Y1363" s="63"/>
    </row>
    <row r="1364" spans="1:25" s="16" customFormat="1" ht="18.75">
      <c r="A1364" s="15"/>
      <c r="B1364" s="15"/>
      <c r="C1364" s="15"/>
      <c r="D1364" s="15"/>
      <c r="I1364" s="25"/>
      <c r="W1364" s="37"/>
      <c r="X1364" s="25"/>
      <c r="Y1364" s="63"/>
    </row>
    <row r="1365" spans="1:25" s="16" customFormat="1" ht="18.75">
      <c r="A1365" s="15"/>
      <c r="B1365" s="15"/>
      <c r="C1365" s="15"/>
      <c r="D1365" s="15"/>
      <c r="I1365" s="25"/>
      <c r="W1365" s="37"/>
      <c r="X1365" s="25"/>
      <c r="Y1365" s="63"/>
    </row>
    <row r="1366" spans="1:25" s="16" customFormat="1" ht="18.75">
      <c r="A1366" s="15"/>
      <c r="B1366" s="15"/>
      <c r="C1366" s="15"/>
      <c r="D1366" s="15"/>
      <c r="I1366" s="25"/>
      <c r="W1366" s="37"/>
      <c r="X1366" s="25"/>
      <c r="Y1366" s="63"/>
    </row>
    <row r="1367" spans="1:25" s="16" customFormat="1" ht="18.75">
      <c r="A1367" s="15"/>
      <c r="B1367" s="15"/>
      <c r="C1367" s="15"/>
      <c r="D1367" s="15"/>
      <c r="I1367" s="25"/>
      <c r="W1367" s="37"/>
      <c r="X1367" s="25"/>
      <c r="Y1367" s="63"/>
    </row>
    <row r="1368" spans="1:25" s="16" customFormat="1" ht="18.75">
      <c r="A1368" s="15"/>
      <c r="B1368" s="15"/>
      <c r="C1368" s="15"/>
      <c r="D1368" s="15"/>
      <c r="I1368" s="25"/>
      <c r="W1368" s="37"/>
      <c r="X1368" s="25"/>
      <c r="Y1368" s="63"/>
    </row>
    <row r="1369" spans="1:25" s="16" customFormat="1" ht="18.75">
      <c r="A1369" s="15"/>
      <c r="B1369" s="15"/>
      <c r="C1369" s="15"/>
      <c r="D1369" s="15"/>
      <c r="I1369" s="25"/>
      <c r="W1369" s="37"/>
      <c r="X1369" s="25"/>
      <c r="Y1369" s="63"/>
    </row>
    <row r="1370" spans="1:25" s="16" customFormat="1" ht="18.75">
      <c r="A1370" s="15"/>
      <c r="B1370" s="15"/>
      <c r="C1370" s="15"/>
      <c r="D1370" s="15"/>
      <c r="I1370" s="25"/>
      <c r="W1370" s="37"/>
      <c r="X1370" s="25"/>
      <c r="Y1370" s="63"/>
    </row>
    <row r="1371" spans="1:25" s="16" customFormat="1" ht="18.75">
      <c r="A1371" s="15"/>
      <c r="B1371" s="15"/>
      <c r="C1371" s="15"/>
      <c r="D1371" s="15"/>
      <c r="I1371" s="25"/>
      <c r="W1371" s="37"/>
      <c r="X1371" s="25"/>
      <c r="Y1371" s="63"/>
    </row>
    <row r="1372" spans="1:25" s="16" customFormat="1" ht="18.75">
      <c r="A1372" s="15"/>
      <c r="B1372" s="15"/>
      <c r="C1372" s="15"/>
      <c r="D1372" s="15"/>
      <c r="I1372" s="25"/>
      <c r="W1372" s="37"/>
      <c r="X1372" s="25"/>
      <c r="Y1372" s="63"/>
    </row>
    <row r="1373" spans="1:25" s="16" customFormat="1" ht="18.75">
      <c r="A1373" s="15"/>
      <c r="B1373" s="15"/>
      <c r="C1373" s="15"/>
      <c r="D1373" s="15"/>
      <c r="I1373" s="25"/>
      <c r="W1373" s="37"/>
      <c r="X1373" s="25"/>
      <c r="Y1373" s="63"/>
    </row>
    <row r="1374" spans="1:25" s="16" customFormat="1" ht="18.75">
      <c r="A1374" s="15"/>
      <c r="B1374" s="15"/>
      <c r="C1374" s="15"/>
      <c r="D1374" s="15"/>
      <c r="I1374" s="25"/>
      <c r="W1374" s="37"/>
      <c r="X1374" s="25"/>
      <c r="Y1374" s="63"/>
    </row>
    <row r="1375" spans="1:25" s="16" customFormat="1" ht="18.75">
      <c r="A1375" s="15"/>
      <c r="B1375" s="15"/>
      <c r="C1375" s="15"/>
      <c r="D1375" s="15"/>
      <c r="I1375" s="25"/>
      <c r="W1375" s="37"/>
      <c r="X1375" s="25"/>
      <c r="Y1375" s="63"/>
    </row>
    <row r="1376" spans="1:25" s="16" customFormat="1" ht="18.75">
      <c r="A1376" s="15"/>
      <c r="B1376" s="15"/>
      <c r="C1376" s="15"/>
      <c r="D1376" s="15"/>
      <c r="I1376" s="25"/>
      <c r="W1376" s="37"/>
      <c r="X1376" s="25"/>
      <c r="Y1376" s="63"/>
    </row>
    <row r="1377" spans="1:25" s="16" customFormat="1" ht="18.75">
      <c r="A1377" s="15"/>
      <c r="B1377" s="15"/>
      <c r="C1377" s="15"/>
      <c r="D1377" s="15"/>
      <c r="I1377" s="25"/>
      <c r="W1377" s="37"/>
      <c r="X1377" s="25"/>
      <c r="Y1377" s="63"/>
    </row>
    <row r="1378" spans="1:25" s="16" customFormat="1" ht="18.75">
      <c r="A1378" s="15"/>
      <c r="B1378" s="15"/>
      <c r="C1378" s="15"/>
      <c r="D1378" s="15"/>
      <c r="I1378" s="25"/>
      <c r="W1378" s="37"/>
      <c r="X1378" s="25"/>
      <c r="Y1378" s="63"/>
    </row>
    <row r="1379" spans="1:25" s="16" customFormat="1" ht="18.75">
      <c r="A1379" s="15"/>
      <c r="B1379" s="15"/>
      <c r="C1379" s="15"/>
      <c r="D1379" s="15"/>
      <c r="I1379" s="25"/>
      <c r="W1379" s="37"/>
      <c r="X1379" s="25"/>
      <c r="Y1379" s="63"/>
    </row>
    <row r="1380" spans="1:25" s="16" customFormat="1" ht="18.75">
      <c r="A1380" s="15"/>
      <c r="B1380" s="15"/>
      <c r="C1380" s="15"/>
      <c r="D1380" s="15"/>
      <c r="I1380" s="25"/>
      <c r="W1380" s="37"/>
      <c r="X1380" s="25"/>
      <c r="Y1380" s="63"/>
    </row>
    <row r="1381" spans="1:25" s="16" customFormat="1" ht="18.75">
      <c r="A1381" s="15"/>
      <c r="B1381" s="15"/>
      <c r="C1381" s="15"/>
      <c r="D1381" s="15"/>
      <c r="I1381" s="25"/>
      <c r="W1381" s="37"/>
      <c r="X1381" s="25"/>
      <c r="Y1381" s="63"/>
    </row>
    <row r="1382" spans="1:25" s="16" customFormat="1" ht="18.75">
      <c r="A1382" s="15"/>
      <c r="B1382" s="15"/>
      <c r="C1382" s="15"/>
      <c r="D1382" s="15"/>
      <c r="I1382" s="25"/>
      <c r="W1382" s="37"/>
      <c r="X1382" s="25"/>
      <c r="Y1382" s="63"/>
    </row>
    <row r="1383" spans="1:25" s="16" customFormat="1" ht="18.75">
      <c r="A1383" s="15"/>
      <c r="B1383" s="15"/>
      <c r="C1383" s="15"/>
      <c r="D1383" s="15"/>
      <c r="I1383" s="25"/>
      <c r="W1383" s="37"/>
      <c r="X1383" s="25"/>
      <c r="Y1383" s="63"/>
    </row>
    <row r="1384" spans="1:25" s="16" customFormat="1" ht="18.75">
      <c r="A1384" s="15"/>
      <c r="B1384" s="15"/>
      <c r="C1384" s="15"/>
      <c r="D1384" s="15"/>
      <c r="I1384" s="25"/>
      <c r="W1384" s="37"/>
      <c r="X1384" s="25"/>
      <c r="Y1384" s="63"/>
    </row>
    <row r="1385" spans="1:25" s="16" customFormat="1" ht="18.75">
      <c r="A1385" s="15"/>
      <c r="B1385" s="15"/>
      <c r="C1385" s="15"/>
      <c r="D1385" s="15"/>
      <c r="I1385" s="25"/>
      <c r="W1385" s="37"/>
      <c r="X1385" s="25"/>
      <c r="Y1385" s="63"/>
    </row>
    <row r="1386" spans="1:25" s="16" customFormat="1" ht="18.75">
      <c r="A1386" s="15"/>
      <c r="B1386" s="15"/>
      <c r="C1386" s="15"/>
      <c r="D1386" s="15"/>
      <c r="I1386" s="25"/>
      <c r="W1386" s="37"/>
      <c r="X1386" s="25"/>
      <c r="Y1386" s="63"/>
    </row>
    <row r="1387" spans="1:25" s="16" customFormat="1" ht="18.75">
      <c r="A1387" s="15"/>
      <c r="B1387" s="15"/>
      <c r="C1387" s="15"/>
      <c r="D1387" s="15"/>
      <c r="I1387" s="25"/>
      <c r="W1387" s="37"/>
      <c r="X1387" s="25"/>
      <c r="Y1387" s="63"/>
    </row>
    <row r="1388" spans="1:25" s="16" customFormat="1" ht="18.75">
      <c r="A1388" s="15"/>
      <c r="B1388" s="15"/>
      <c r="C1388" s="15"/>
      <c r="D1388" s="15"/>
      <c r="I1388" s="25"/>
      <c r="W1388" s="37"/>
      <c r="X1388" s="25"/>
      <c r="Y1388" s="63"/>
    </row>
    <row r="1389" spans="1:25" s="16" customFormat="1" ht="18.75">
      <c r="A1389" s="15"/>
      <c r="B1389" s="15"/>
      <c r="C1389" s="15"/>
      <c r="D1389" s="15"/>
      <c r="I1389" s="25"/>
      <c r="W1389" s="37"/>
      <c r="X1389" s="25"/>
      <c r="Y1389" s="63"/>
    </row>
    <row r="1390" spans="1:25" s="16" customFormat="1" ht="18.75">
      <c r="A1390" s="15"/>
      <c r="B1390" s="15"/>
      <c r="C1390" s="15"/>
      <c r="D1390" s="15"/>
      <c r="I1390" s="25"/>
      <c r="W1390" s="37"/>
      <c r="X1390" s="25"/>
      <c r="Y1390" s="63"/>
    </row>
    <row r="1391" spans="1:25" s="16" customFormat="1" ht="18.75">
      <c r="A1391" s="15"/>
      <c r="B1391" s="15"/>
      <c r="C1391" s="15"/>
      <c r="D1391" s="15"/>
      <c r="I1391" s="25"/>
      <c r="W1391" s="37"/>
      <c r="X1391" s="25"/>
      <c r="Y1391" s="63"/>
    </row>
    <row r="1392" spans="1:25" s="16" customFormat="1" ht="18.75">
      <c r="A1392" s="15"/>
      <c r="B1392" s="15"/>
      <c r="C1392" s="15"/>
      <c r="D1392" s="15"/>
      <c r="I1392" s="25"/>
      <c r="W1392" s="37"/>
      <c r="X1392" s="25"/>
      <c r="Y1392" s="63"/>
    </row>
    <row r="1393" spans="1:25" s="16" customFormat="1" ht="18.75">
      <c r="A1393" s="15"/>
      <c r="B1393" s="15"/>
      <c r="C1393" s="15"/>
      <c r="D1393" s="15"/>
      <c r="I1393" s="25"/>
      <c r="W1393" s="37"/>
      <c r="X1393" s="25"/>
      <c r="Y1393" s="63"/>
    </row>
    <row r="1394" spans="1:25" s="16" customFormat="1" ht="18.75">
      <c r="A1394" s="15"/>
      <c r="B1394" s="15"/>
      <c r="C1394" s="15"/>
      <c r="D1394" s="15"/>
      <c r="I1394" s="25"/>
      <c r="W1394" s="37"/>
      <c r="X1394" s="25"/>
      <c r="Y1394" s="63"/>
    </row>
    <row r="1395" spans="1:25" s="16" customFormat="1" ht="18.75">
      <c r="A1395" s="15"/>
      <c r="B1395" s="15"/>
      <c r="C1395" s="15"/>
      <c r="D1395" s="15"/>
      <c r="I1395" s="25"/>
      <c r="W1395" s="37"/>
      <c r="X1395" s="25"/>
      <c r="Y1395" s="63"/>
    </row>
    <row r="1396" spans="1:25" s="16" customFormat="1" ht="18.75">
      <c r="A1396" s="15"/>
      <c r="B1396" s="15"/>
      <c r="C1396" s="15"/>
      <c r="D1396" s="15"/>
      <c r="I1396" s="25"/>
      <c r="W1396" s="37"/>
      <c r="X1396" s="25"/>
      <c r="Y1396" s="63"/>
    </row>
    <row r="1397" spans="1:25" s="16" customFormat="1" ht="18.75">
      <c r="A1397" s="15"/>
      <c r="B1397" s="15"/>
      <c r="C1397" s="15"/>
      <c r="D1397" s="15"/>
      <c r="I1397" s="25"/>
      <c r="W1397" s="37"/>
      <c r="X1397" s="25"/>
      <c r="Y1397" s="63"/>
    </row>
    <row r="1398" spans="1:25" s="16" customFormat="1" ht="18.75">
      <c r="A1398" s="15"/>
      <c r="B1398" s="15"/>
      <c r="C1398" s="15"/>
      <c r="D1398" s="15"/>
      <c r="I1398" s="25"/>
      <c r="W1398" s="37"/>
      <c r="X1398" s="25"/>
      <c r="Y1398" s="63"/>
    </row>
    <row r="1399" spans="1:25" s="16" customFormat="1" ht="18.75">
      <c r="A1399" s="15"/>
      <c r="B1399" s="15"/>
      <c r="C1399" s="15"/>
      <c r="D1399" s="15"/>
      <c r="I1399" s="25"/>
      <c r="W1399" s="37"/>
      <c r="X1399" s="25"/>
      <c r="Y1399" s="63"/>
    </row>
    <row r="1400" spans="1:25" s="16" customFormat="1" ht="18.75">
      <c r="A1400" s="15"/>
      <c r="B1400" s="15"/>
      <c r="C1400" s="15"/>
      <c r="D1400" s="15"/>
      <c r="I1400" s="25"/>
      <c r="W1400" s="37"/>
      <c r="X1400" s="25"/>
      <c r="Y1400" s="63"/>
    </row>
    <row r="1401" spans="1:25" s="16" customFormat="1" ht="18.75">
      <c r="A1401" s="15"/>
      <c r="B1401" s="15"/>
      <c r="C1401" s="15"/>
      <c r="D1401" s="15"/>
      <c r="I1401" s="25"/>
      <c r="W1401" s="37"/>
      <c r="X1401" s="25"/>
      <c r="Y1401" s="63"/>
    </row>
    <row r="1402" spans="1:25" s="16" customFormat="1" ht="18.75">
      <c r="A1402" s="15"/>
      <c r="B1402" s="15"/>
      <c r="C1402" s="15"/>
      <c r="D1402" s="15"/>
      <c r="I1402" s="25"/>
      <c r="W1402" s="37"/>
      <c r="X1402" s="25"/>
      <c r="Y1402" s="63"/>
    </row>
    <row r="1403" spans="1:25" s="16" customFormat="1" ht="18.75">
      <c r="A1403" s="15"/>
      <c r="B1403" s="15"/>
      <c r="C1403" s="15"/>
      <c r="D1403" s="15"/>
      <c r="I1403" s="25"/>
      <c r="W1403" s="37"/>
      <c r="X1403" s="25"/>
      <c r="Y1403" s="63"/>
    </row>
    <row r="1404" spans="1:25" s="16" customFormat="1" ht="18.75">
      <c r="A1404" s="15"/>
      <c r="B1404" s="15"/>
      <c r="C1404" s="15"/>
      <c r="D1404" s="15"/>
      <c r="I1404" s="25"/>
      <c r="W1404" s="37"/>
      <c r="X1404" s="25"/>
      <c r="Y1404" s="63"/>
    </row>
    <row r="1405" spans="1:25" s="16" customFormat="1" ht="18.75">
      <c r="A1405" s="15"/>
      <c r="B1405" s="15"/>
      <c r="C1405" s="15"/>
      <c r="D1405" s="15"/>
      <c r="I1405" s="25"/>
      <c r="W1405" s="37"/>
      <c r="X1405" s="25"/>
      <c r="Y1405" s="63"/>
    </row>
    <row r="1406" spans="1:25" s="16" customFormat="1" ht="18.75">
      <c r="A1406" s="15"/>
      <c r="B1406" s="15"/>
      <c r="C1406" s="15"/>
      <c r="D1406" s="15"/>
      <c r="I1406" s="25"/>
      <c r="W1406" s="37"/>
      <c r="X1406" s="25"/>
      <c r="Y1406" s="63"/>
    </row>
    <row r="1407" spans="1:25" s="16" customFormat="1" ht="18.75">
      <c r="A1407" s="15"/>
      <c r="B1407" s="15"/>
      <c r="C1407" s="15"/>
      <c r="D1407" s="15"/>
      <c r="I1407" s="25"/>
      <c r="W1407" s="37"/>
      <c r="X1407" s="25"/>
      <c r="Y1407" s="63"/>
    </row>
    <row r="1408" spans="1:25" s="16" customFormat="1" ht="18.75">
      <c r="A1408" s="15"/>
      <c r="B1408" s="15"/>
      <c r="C1408" s="15"/>
      <c r="D1408" s="15"/>
      <c r="I1408" s="25"/>
      <c r="W1408" s="37"/>
      <c r="X1408" s="25"/>
      <c r="Y1408" s="63"/>
    </row>
    <row r="1409" spans="1:25" s="16" customFormat="1" ht="18.75">
      <c r="A1409" s="15"/>
      <c r="B1409" s="15"/>
      <c r="C1409" s="15"/>
      <c r="D1409" s="15"/>
      <c r="I1409" s="25"/>
      <c r="W1409" s="37"/>
      <c r="X1409" s="25"/>
      <c r="Y1409" s="63"/>
    </row>
    <row r="1410" spans="1:25" s="16" customFormat="1" ht="18.75">
      <c r="A1410" s="15"/>
      <c r="B1410" s="15"/>
      <c r="C1410" s="15"/>
      <c r="D1410" s="15"/>
      <c r="I1410" s="25"/>
      <c r="W1410" s="37"/>
      <c r="X1410" s="25"/>
      <c r="Y1410" s="63"/>
    </row>
    <row r="1411" spans="1:25" s="16" customFormat="1" ht="18.75">
      <c r="A1411" s="15"/>
      <c r="B1411" s="15"/>
      <c r="C1411" s="15"/>
      <c r="D1411" s="15"/>
      <c r="I1411" s="25"/>
      <c r="W1411" s="37"/>
      <c r="X1411" s="25"/>
      <c r="Y1411" s="63"/>
    </row>
    <row r="1412" spans="1:25" s="16" customFormat="1" ht="18.75">
      <c r="A1412" s="15"/>
      <c r="B1412" s="15"/>
      <c r="C1412" s="15"/>
      <c r="D1412" s="15"/>
      <c r="I1412" s="25"/>
      <c r="W1412" s="37"/>
      <c r="X1412" s="25"/>
      <c r="Y1412" s="63"/>
    </row>
    <row r="1413" spans="1:25" s="16" customFormat="1" ht="18.75">
      <c r="A1413" s="15"/>
      <c r="B1413" s="15"/>
      <c r="C1413" s="15"/>
      <c r="D1413" s="15"/>
      <c r="I1413" s="25"/>
      <c r="W1413" s="37"/>
      <c r="X1413" s="25"/>
      <c r="Y1413" s="63"/>
    </row>
    <row r="1414" spans="1:25" s="16" customFormat="1" ht="18.75">
      <c r="A1414" s="15"/>
      <c r="B1414" s="15"/>
      <c r="C1414" s="15"/>
      <c r="D1414" s="15"/>
      <c r="I1414" s="25"/>
      <c r="W1414" s="37"/>
      <c r="X1414" s="25"/>
      <c r="Y1414" s="63"/>
    </row>
    <row r="1415" spans="1:25" s="16" customFormat="1" ht="18.75">
      <c r="A1415" s="15"/>
      <c r="B1415" s="15"/>
      <c r="C1415" s="15"/>
      <c r="D1415" s="15"/>
      <c r="I1415" s="25"/>
      <c r="W1415" s="37"/>
      <c r="X1415" s="25"/>
      <c r="Y1415" s="63"/>
    </row>
    <row r="1416" spans="1:25" s="16" customFormat="1" ht="18.75">
      <c r="A1416" s="15"/>
      <c r="B1416" s="15"/>
      <c r="C1416" s="15"/>
      <c r="D1416" s="15"/>
      <c r="I1416" s="25"/>
      <c r="W1416" s="37"/>
      <c r="X1416" s="25"/>
      <c r="Y1416" s="63"/>
    </row>
    <row r="1417" spans="1:25" s="16" customFormat="1" ht="18.75">
      <c r="A1417" s="15"/>
      <c r="B1417" s="15"/>
      <c r="C1417" s="15"/>
      <c r="D1417" s="15"/>
      <c r="I1417" s="25"/>
      <c r="W1417" s="37"/>
      <c r="X1417" s="25"/>
      <c r="Y1417" s="63"/>
    </row>
    <row r="1418" spans="1:25" s="16" customFormat="1" ht="18.75">
      <c r="A1418" s="15"/>
      <c r="B1418" s="15"/>
      <c r="C1418" s="15"/>
      <c r="D1418" s="15"/>
      <c r="I1418" s="25"/>
      <c r="W1418" s="37"/>
      <c r="X1418" s="25"/>
      <c r="Y1418" s="63"/>
    </row>
    <row r="1419" spans="1:25" s="16" customFormat="1" ht="18.75">
      <c r="A1419" s="15"/>
      <c r="B1419" s="15"/>
      <c r="C1419" s="15"/>
      <c r="D1419" s="15"/>
      <c r="I1419" s="25"/>
      <c r="W1419" s="37"/>
      <c r="X1419" s="25"/>
      <c r="Y1419" s="63"/>
    </row>
    <row r="1420" spans="1:25" s="16" customFormat="1" ht="18.75">
      <c r="A1420" s="15"/>
      <c r="B1420" s="15"/>
      <c r="C1420" s="15"/>
      <c r="D1420" s="15"/>
      <c r="I1420" s="25"/>
      <c r="W1420" s="37"/>
      <c r="X1420" s="25"/>
      <c r="Y1420" s="63"/>
    </row>
    <row r="1421" spans="1:25" s="16" customFormat="1" ht="18.75">
      <c r="A1421" s="15"/>
      <c r="B1421" s="15"/>
      <c r="C1421" s="15"/>
      <c r="D1421" s="15"/>
      <c r="I1421" s="25"/>
      <c r="W1421" s="37"/>
      <c r="X1421" s="25"/>
      <c r="Y1421" s="63"/>
    </row>
    <row r="1422" spans="1:25" s="16" customFormat="1" ht="18.75">
      <c r="A1422" s="15"/>
      <c r="B1422" s="15"/>
      <c r="C1422" s="15"/>
      <c r="D1422" s="15"/>
      <c r="I1422" s="25"/>
      <c r="W1422" s="37"/>
      <c r="X1422" s="25"/>
      <c r="Y1422" s="63"/>
    </row>
    <row r="1423" spans="1:25" s="16" customFormat="1" ht="18.75">
      <c r="A1423" s="15"/>
      <c r="B1423" s="15"/>
      <c r="C1423" s="15"/>
      <c r="D1423" s="15"/>
      <c r="I1423" s="25"/>
      <c r="W1423" s="37"/>
      <c r="X1423" s="25"/>
      <c r="Y1423" s="63"/>
    </row>
    <row r="1424" spans="1:25" s="16" customFormat="1" ht="18.75">
      <c r="A1424" s="15"/>
      <c r="B1424" s="15"/>
      <c r="C1424" s="15"/>
      <c r="D1424" s="15"/>
      <c r="I1424" s="25"/>
      <c r="W1424" s="37"/>
      <c r="X1424" s="25"/>
      <c r="Y1424" s="63"/>
    </row>
    <row r="1425" spans="1:25" s="16" customFormat="1" ht="18.75">
      <c r="A1425" s="15"/>
      <c r="B1425" s="15"/>
      <c r="C1425" s="15"/>
      <c r="D1425" s="15"/>
      <c r="I1425" s="25"/>
      <c r="W1425" s="37"/>
      <c r="X1425" s="25"/>
      <c r="Y1425" s="63"/>
    </row>
    <row r="1426" spans="1:25" s="16" customFormat="1" ht="18.75">
      <c r="A1426" s="15"/>
      <c r="B1426" s="15"/>
      <c r="C1426" s="15"/>
      <c r="D1426" s="15"/>
      <c r="I1426" s="25"/>
      <c r="W1426" s="37"/>
      <c r="X1426" s="25"/>
      <c r="Y1426" s="63"/>
    </row>
    <row r="1427" spans="1:25" s="16" customFormat="1" ht="18.75">
      <c r="A1427" s="15"/>
      <c r="B1427" s="15"/>
      <c r="C1427" s="15"/>
      <c r="D1427" s="15"/>
      <c r="I1427" s="25"/>
      <c r="W1427" s="37"/>
      <c r="X1427" s="25"/>
      <c r="Y1427" s="63"/>
    </row>
    <row r="1428" spans="1:25" s="16" customFormat="1" ht="18.75">
      <c r="A1428" s="15"/>
      <c r="B1428" s="15"/>
      <c r="C1428" s="15"/>
      <c r="D1428" s="15"/>
      <c r="I1428" s="25"/>
      <c r="W1428" s="37"/>
      <c r="X1428" s="25"/>
      <c r="Y1428" s="63"/>
    </row>
    <row r="1429" spans="1:25" s="16" customFormat="1" ht="18.75">
      <c r="A1429" s="15"/>
      <c r="B1429" s="15"/>
      <c r="C1429" s="15"/>
      <c r="D1429" s="15"/>
      <c r="I1429" s="25"/>
      <c r="W1429" s="37"/>
      <c r="X1429" s="25"/>
      <c r="Y1429" s="63"/>
    </row>
    <row r="1430" spans="1:25" s="16" customFormat="1" ht="18.75">
      <c r="A1430" s="15"/>
      <c r="B1430" s="15"/>
      <c r="C1430" s="15"/>
      <c r="D1430" s="15"/>
      <c r="I1430" s="25"/>
      <c r="W1430" s="37"/>
      <c r="X1430" s="25"/>
      <c r="Y1430" s="63"/>
    </row>
    <row r="1431" spans="1:25" s="16" customFormat="1" ht="18.75">
      <c r="A1431" s="15"/>
      <c r="B1431" s="15"/>
      <c r="C1431" s="15"/>
      <c r="D1431" s="15"/>
      <c r="I1431" s="25"/>
      <c r="W1431" s="37"/>
      <c r="X1431" s="25"/>
      <c r="Y1431" s="63"/>
    </row>
    <row r="1432" spans="1:25" s="16" customFormat="1" ht="18.75">
      <c r="A1432" s="15"/>
      <c r="B1432" s="15"/>
      <c r="C1432" s="15"/>
      <c r="D1432" s="15"/>
      <c r="I1432" s="25"/>
      <c r="W1432" s="37"/>
      <c r="X1432" s="25"/>
      <c r="Y1432" s="63"/>
    </row>
    <row r="1433" spans="1:25" s="16" customFormat="1" ht="18.75">
      <c r="A1433" s="15"/>
      <c r="B1433" s="15"/>
      <c r="C1433" s="15"/>
      <c r="D1433" s="15"/>
      <c r="I1433" s="25"/>
      <c r="W1433" s="37"/>
      <c r="X1433" s="25"/>
      <c r="Y1433" s="63"/>
    </row>
    <row r="1434" spans="1:25" s="16" customFormat="1" ht="18.75">
      <c r="A1434" s="15"/>
      <c r="B1434" s="15"/>
      <c r="C1434" s="15"/>
      <c r="D1434" s="15"/>
      <c r="I1434" s="25"/>
      <c r="W1434" s="37"/>
      <c r="X1434" s="25"/>
      <c r="Y1434" s="63"/>
    </row>
    <row r="1435" spans="1:25" s="16" customFormat="1" ht="18.75">
      <c r="A1435" s="15"/>
      <c r="B1435" s="15"/>
      <c r="C1435" s="15"/>
      <c r="D1435" s="15"/>
      <c r="I1435" s="25"/>
      <c r="W1435" s="37"/>
      <c r="X1435" s="25"/>
      <c r="Y1435" s="63"/>
    </row>
    <row r="1436" spans="1:25" s="16" customFormat="1" ht="18.75">
      <c r="A1436" s="15"/>
      <c r="B1436" s="15"/>
      <c r="C1436" s="15"/>
      <c r="D1436" s="15"/>
      <c r="I1436" s="25"/>
      <c r="W1436" s="37"/>
      <c r="X1436" s="25"/>
      <c r="Y1436" s="63"/>
    </row>
    <row r="1437" spans="1:25" s="16" customFormat="1" ht="18.75">
      <c r="A1437" s="15"/>
      <c r="B1437" s="15"/>
      <c r="C1437" s="15"/>
      <c r="D1437" s="15"/>
      <c r="I1437" s="25"/>
      <c r="W1437" s="37"/>
      <c r="X1437" s="25"/>
      <c r="Y1437" s="63"/>
    </row>
    <row r="1438" spans="1:25" s="16" customFormat="1" ht="18.75">
      <c r="A1438" s="15"/>
      <c r="B1438" s="15"/>
      <c r="C1438" s="15"/>
      <c r="D1438" s="15"/>
      <c r="I1438" s="25"/>
      <c r="W1438" s="37"/>
      <c r="X1438" s="25"/>
      <c r="Y1438" s="63"/>
    </row>
    <row r="1439" spans="1:25" s="16" customFormat="1" ht="18.75">
      <c r="A1439" s="15"/>
      <c r="B1439" s="15"/>
      <c r="C1439" s="15"/>
      <c r="D1439" s="15"/>
      <c r="I1439" s="25"/>
      <c r="W1439" s="37"/>
      <c r="X1439" s="25"/>
      <c r="Y1439" s="63"/>
    </row>
    <row r="1440" spans="1:25" s="16" customFormat="1" ht="18.75">
      <c r="A1440" s="15"/>
      <c r="B1440" s="15"/>
      <c r="C1440" s="15"/>
      <c r="D1440" s="15"/>
      <c r="I1440" s="25"/>
      <c r="W1440" s="37"/>
      <c r="X1440" s="25"/>
      <c r="Y1440" s="63"/>
    </row>
    <row r="1441" spans="1:25" s="16" customFormat="1" ht="18.75">
      <c r="A1441" s="15"/>
      <c r="B1441" s="15"/>
      <c r="C1441" s="15"/>
      <c r="D1441" s="15"/>
      <c r="I1441" s="25"/>
      <c r="W1441" s="37"/>
      <c r="X1441" s="25"/>
      <c r="Y1441" s="63"/>
    </row>
    <row r="1442" spans="1:25" s="16" customFormat="1" ht="18.75">
      <c r="A1442" s="15"/>
      <c r="B1442" s="15"/>
      <c r="C1442" s="15"/>
      <c r="D1442" s="15"/>
      <c r="I1442" s="25"/>
      <c r="W1442" s="37"/>
      <c r="X1442" s="25"/>
      <c r="Y1442" s="63"/>
    </row>
    <row r="1443" spans="1:25" s="16" customFormat="1" ht="18.75">
      <c r="A1443" s="15"/>
      <c r="B1443" s="15"/>
      <c r="C1443" s="15"/>
      <c r="D1443" s="15"/>
      <c r="I1443" s="25"/>
      <c r="W1443" s="37"/>
      <c r="X1443" s="25"/>
      <c r="Y1443" s="63"/>
    </row>
    <row r="1444" spans="1:25" s="16" customFormat="1" ht="18.75">
      <c r="A1444" s="15"/>
      <c r="B1444" s="15"/>
      <c r="C1444" s="15"/>
      <c r="D1444" s="15"/>
      <c r="I1444" s="25"/>
      <c r="W1444" s="37"/>
      <c r="X1444" s="25"/>
      <c r="Y1444" s="63"/>
    </row>
    <row r="1445" spans="1:25" s="16" customFormat="1" ht="18.75">
      <c r="A1445" s="15"/>
      <c r="B1445" s="15"/>
      <c r="C1445" s="15"/>
      <c r="D1445" s="15"/>
      <c r="I1445" s="25"/>
      <c r="W1445" s="37"/>
      <c r="X1445" s="25"/>
      <c r="Y1445" s="63"/>
    </row>
    <row r="1446" spans="1:25" s="16" customFormat="1" ht="18.75">
      <c r="A1446" s="15"/>
      <c r="B1446" s="15"/>
      <c r="C1446" s="15"/>
      <c r="D1446" s="15"/>
      <c r="I1446" s="25"/>
      <c r="W1446" s="37"/>
      <c r="X1446" s="25"/>
      <c r="Y1446" s="63"/>
    </row>
    <row r="1447" spans="1:25" s="16" customFormat="1" ht="18.75">
      <c r="A1447" s="15"/>
      <c r="B1447" s="15"/>
      <c r="C1447" s="15"/>
      <c r="D1447" s="15"/>
      <c r="I1447" s="25"/>
      <c r="W1447" s="37"/>
      <c r="X1447" s="25"/>
      <c r="Y1447" s="63"/>
    </row>
    <row r="1448" spans="1:25" s="16" customFormat="1" ht="18.75">
      <c r="A1448" s="15"/>
      <c r="B1448" s="15"/>
      <c r="C1448" s="15"/>
      <c r="D1448" s="15"/>
      <c r="I1448" s="25"/>
      <c r="W1448" s="37"/>
      <c r="X1448" s="25"/>
      <c r="Y1448" s="63"/>
    </row>
    <row r="1449" spans="1:25" s="16" customFormat="1" ht="18.75">
      <c r="A1449" s="15"/>
      <c r="B1449" s="15"/>
      <c r="C1449" s="15"/>
      <c r="D1449" s="15"/>
      <c r="I1449" s="25"/>
      <c r="W1449" s="37"/>
      <c r="X1449" s="25"/>
      <c r="Y1449" s="63"/>
    </row>
    <row r="1450" spans="1:25" s="16" customFormat="1" ht="18.75">
      <c r="A1450" s="15"/>
      <c r="B1450" s="15"/>
      <c r="C1450" s="15"/>
      <c r="D1450" s="15"/>
      <c r="I1450" s="25"/>
      <c r="W1450" s="37"/>
      <c r="X1450" s="25"/>
      <c r="Y1450" s="63"/>
    </row>
    <row r="1451" spans="1:25" s="16" customFormat="1" ht="18.75">
      <c r="A1451" s="15"/>
      <c r="B1451" s="15"/>
      <c r="C1451" s="15"/>
      <c r="D1451" s="15"/>
      <c r="I1451" s="25"/>
      <c r="W1451" s="37"/>
      <c r="X1451" s="25"/>
      <c r="Y1451" s="63"/>
    </row>
    <row r="1452" spans="1:25" s="16" customFormat="1" ht="18.75">
      <c r="A1452" s="15"/>
      <c r="B1452" s="15"/>
      <c r="C1452" s="15"/>
      <c r="D1452" s="15"/>
      <c r="I1452" s="25"/>
      <c r="W1452" s="37"/>
      <c r="X1452" s="25"/>
      <c r="Y1452" s="63"/>
    </row>
    <row r="1453" spans="1:25" s="16" customFormat="1" ht="18.75">
      <c r="A1453" s="15"/>
      <c r="B1453" s="15"/>
      <c r="C1453" s="15"/>
      <c r="D1453" s="15"/>
      <c r="I1453" s="25"/>
      <c r="W1453" s="37"/>
      <c r="X1453" s="25"/>
      <c r="Y1453" s="63"/>
    </row>
    <row r="1454" spans="1:25" s="16" customFormat="1" ht="18.75">
      <c r="A1454" s="15"/>
      <c r="B1454" s="15"/>
      <c r="C1454" s="15"/>
      <c r="D1454" s="15"/>
      <c r="I1454" s="25"/>
      <c r="W1454" s="37"/>
      <c r="X1454" s="25"/>
      <c r="Y1454" s="63"/>
    </row>
    <row r="1455" spans="1:25" s="16" customFormat="1" ht="18.75">
      <c r="A1455" s="15"/>
      <c r="B1455" s="15"/>
      <c r="C1455" s="15"/>
      <c r="D1455" s="15"/>
      <c r="I1455" s="25"/>
      <c r="W1455" s="37"/>
      <c r="X1455" s="25"/>
      <c r="Y1455" s="63"/>
    </row>
    <row r="1456" spans="1:25" s="16" customFormat="1" ht="18.75">
      <c r="A1456" s="15"/>
      <c r="B1456" s="15"/>
      <c r="C1456" s="15"/>
      <c r="D1456" s="15"/>
      <c r="I1456" s="25"/>
      <c r="W1456" s="37"/>
      <c r="X1456" s="25"/>
      <c r="Y1456" s="63"/>
    </row>
    <row r="1457" spans="1:25" s="16" customFormat="1" ht="18.75">
      <c r="A1457" s="15"/>
      <c r="B1457" s="15"/>
      <c r="C1457" s="15"/>
      <c r="D1457" s="15"/>
      <c r="I1457" s="25"/>
      <c r="W1457" s="37"/>
      <c r="X1457" s="25"/>
      <c r="Y1457" s="63"/>
    </row>
    <row r="1458" spans="1:25" s="16" customFormat="1" ht="18.75">
      <c r="A1458" s="15"/>
      <c r="B1458" s="15"/>
      <c r="C1458" s="15"/>
      <c r="D1458" s="15"/>
      <c r="I1458" s="25"/>
      <c r="W1458" s="37"/>
      <c r="X1458" s="25"/>
      <c r="Y1458" s="63"/>
    </row>
    <row r="1459" spans="1:25" s="16" customFormat="1" ht="18.75">
      <c r="A1459" s="15"/>
      <c r="B1459" s="15"/>
      <c r="C1459" s="15"/>
      <c r="D1459" s="15"/>
      <c r="I1459" s="25"/>
      <c r="W1459" s="37"/>
      <c r="X1459" s="25"/>
      <c r="Y1459" s="63"/>
    </row>
    <row r="1460" spans="1:25" s="16" customFormat="1" ht="18.75">
      <c r="A1460" s="15"/>
      <c r="B1460" s="15"/>
      <c r="C1460" s="15"/>
      <c r="D1460" s="15"/>
      <c r="I1460" s="25"/>
      <c r="W1460" s="37"/>
      <c r="X1460" s="25"/>
      <c r="Y1460" s="63"/>
    </row>
    <row r="1461" spans="1:25" s="16" customFormat="1" ht="18.75">
      <c r="A1461" s="15"/>
      <c r="B1461" s="15"/>
      <c r="C1461" s="15"/>
      <c r="D1461" s="15"/>
      <c r="I1461" s="25"/>
      <c r="W1461" s="37"/>
      <c r="X1461" s="25"/>
      <c r="Y1461" s="63"/>
    </row>
    <row r="1462" spans="1:25" s="16" customFormat="1" ht="18.75">
      <c r="A1462" s="15"/>
      <c r="B1462" s="15"/>
      <c r="C1462" s="15"/>
      <c r="D1462" s="15"/>
      <c r="I1462" s="25"/>
      <c r="W1462" s="37"/>
      <c r="X1462" s="25"/>
      <c r="Y1462" s="63"/>
    </row>
    <row r="1463" spans="1:25" s="16" customFormat="1" ht="18.75">
      <c r="A1463" s="15"/>
      <c r="B1463" s="15"/>
      <c r="C1463" s="15"/>
      <c r="D1463" s="15"/>
      <c r="I1463" s="25"/>
      <c r="W1463" s="37"/>
      <c r="X1463" s="25"/>
      <c r="Y1463" s="63"/>
    </row>
    <row r="1464" spans="1:25" s="16" customFormat="1" ht="18.75">
      <c r="A1464" s="15"/>
      <c r="B1464" s="15"/>
      <c r="C1464" s="15"/>
      <c r="D1464" s="15"/>
      <c r="I1464" s="25"/>
      <c r="W1464" s="37"/>
      <c r="X1464" s="25"/>
      <c r="Y1464" s="63"/>
    </row>
    <row r="1465" spans="1:25" s="16" customFormat="1" ht="18.75">
      <c r="A1465" s="15"/>
      <c r="B1465" s="15"/>
      <c r="C1465" s="15"/>
      <c r="D1465" s="15"/>
      <c r="I1465" s="25"/>
      <c r="W1465" s="37"/>
      <c r="X1465" s="25"/>
      <c r="Y1465" s="63"/>
    </row>
    <row r="1466" spans="1:25" s="16" customFormat="1" ht="18.75">
      <c r="A1466" s="15"/>
      <c r="B1466" s="15"/>
      <c r="C1466" s="15"/>
      <c r="D1466" s="15"/>
      <c r="I1466" s="25"/>
      <c r="W1466" s="37"/>
      <c r="X1466" s="25"/>
      <c r="Y1466" s="63"/>
    </row>
    <row r="1467" spans="1:25" s="16" customFormat="1" ht="18.75">
      <c r="A1467" s="15"/>
      <c r="B1467" s="15"/>
      <c r="C1467" s="15"/>
      <c r="D1467" s="15"/>
      <c r="I1467" s="25"/>
      <c r="W1467" s="37"/>
      <c r="X1467" s="25"/>
      <c r="Y1467" s="63"/>
    </row>
    <row r="1468" spans="1:25" s="16" customFormat="1" ht="18.75">
      <c r="A1468" s="15"/>
      <c r="B1468" s="15"/>
      <c r="C1468" s="15"/>
      <c r="D1468" s="15"/>
      <c r="I1468" s="25"/>
      <c r="W1468" s="37"/>
      <c r="X1468" s="25"/>
      <c r="Y1468" s="63"/>
    </row>
    <row r="1469" spans="1:25" s="16" customFormat="1" ht="18.75">
      <c r="A1469" s="15"/>
      <c r="B1469" s="15"/>
      <c r="C1469" s="15"/>
      <c r="D1469" s="15"/>
      <c r="I1469" s="25"/>
      <c r="W1469" s="37"/>
      <c r="X1469" s="25"/>
      <c r="Y1469" s="63"/>
    </row>
    <row r="1470" spans="1:25" s="16" customFormat="1" ht="18.75">
      <c r="A1470" s="15"/>
      <c r="B1470" s="15"/>
      <c r="C1470" s="15"/>
      <c r="D1470" s="15"/>
      <c r="I1470" s="25"/>
      <c r="W1470" s="37"/>
      <c r="X1470" s="25"/>
      <c r="Y1470" s="63"/>
    </row>
    <row r="1471" spans="1:25" s="16" customFormat="1" ht="18.75">
      <c r="A1471" s="15"/>
      <c r="B1471" s="15"/>
      <c r="C1471" s="15"/>
      <c r="D1471" s="15"/>
      <c r="I1471" s="25"/>
      <c r="W1471" s="37"/>
      <c r="X1471" s="25"/>
      <c r="Y1471" s="63"/>
    </row>
    <row r="1472" spans="1:25" s="16" customFormat="1" ht="18.75">
      <c r="A1472" s="15"/>
      <c r="B1472" s="15"/>
      <c r="C1472" s="15"/>
      <c r="D1472" s="15"/>
      <c r="I1472" s="25"/>
      <c r="W1472" s="37"/>
      <c r="X1472" s="25"/>
      <c r="Y1472" s="63"/>
    </row>
    <row r="1473" spans="1:25" s="16" customFormat="1" ht="18.75">
      <c r="A1473" s="15"/>
      <c r="B1473" s="15"/>
      <c r="C1473" s="15"/>
      <c r="D1473" s="15"/>
      <c r="I1473" s="25"/>
      <c r="W1473" s="37"/>
      <c r="X1473" s="25"/>
      <c r="Y1473" s="63"/>
    </row>
    <row r="1474" spans="1:25" s="16" customFormat="1" ht="18.75">
      <c r="A1474" s="15"/>
      <c r="B1474" s="15"/>
      <c r="C1474" s="15"/>
      <c r="D1474" s="15"/>
      <c r="I1474" s="25"/>
      <c r="W1474" s="37"/>
      <c r="X1474" s="25"/>
      <c r="Y1474" s="63"/>
    </row>
    <row r="1475" spans="1:25" s="16" customFormat="1" ht="18.75">
      <c r="A1475" s="15"/>
      <c r="B1475" s="15"/>
      <c r="C1475" s="15"/>
      <c r="D1475" s="15"/>
      <c r="I1475" s="25"/>
      <c r="W1475" s="37"/>
      <c r="X1475" s="25"/>
      <c r="Y1475" s="63"/>
    </row>
    <row r="1476" spans="1:25" s="16" customFormat="1" ht="18.75">
      <c r="A1476" s="15"/>
      <c r="B1476" s="15"/>
      <c r="C1476" s="15"/>
      <c r="D1476" s="15"/>
      <c r="I1476" s="25"/>
      <c r="W1476" s="37"/>
      <c r="X1476" s="25"/>
      <c r="Y1476" s="63"/>
    </row>
    <row r="1477" spans="1:25" s="16" customFormat="1" ht="18.75">
      <c r="A1477" s="15"/>
      <c r="B1477" s="15"/>
      <c r="C1477" s="15"/>
      <c r="D1477" s="15"/>
      <c r="I1477" s="25"/>
      <c r="W1477" s="37"/>
      <c r="X1477" s="25"/>
      <c r="Y1477" s="63"/>
    </row>
    <row r="1478" spans="1:25" s="16" customFormat="1" ht="18.75">
      <c r="A1478" s="15"/>
      <c r="B1478" s="15"/>
      <c r="C1478" s="15"/>
      <c r="D1478" s="15"/>
      <c r="I1478" s="25"/>
      <c r="W1478" s="37"/>
      <c r="X1478" s="25"/>
      <c r="Y1478" s="63"/>
    </row>
    <row r="1479" spans="1:25" s="16" customFormat="1" ht="18.75">
      <c r="A1479" s="15"/>
      <c r="B1479" s="15"/>
      <c r="C1479" s="15"/>
      <c r="D1479" s="15"/>
      <c r="I1479" s="25"/>
      <c r="W1479" s="37"/>
      <c r="X1479" s="25"/>
      <c r="Y1479" s="63"/>
    </row>
    <row r="1480" spans="1:25" s="16" customFormat="1" ht="18.75">
      <c r="A1480" s="15"/>
      <c r="B1480" s="15"/>
      <c r="C1480" s="15"/>
      <c r="D1480" s="15"/>
      <c r="I1480" s="25"/>
      <c r="W1480" s="37"/>
      <c r="X1480" s="25"/>
      <c r="Y1480" s="63"/>
    </row>
    <row r="1481" spans="1:25" s="16" customFormat="1" ht="18.75">
      <c r="A1481" s="15"/>
      <c r="B1481" s="15"/>
      <c r="C1481" s="15"/>
      <c r="D1481" s="15"/>
      <c r="I1481" s="25"/>
      <c r="W1481" s="37"/>
      <c r="X1481" s="25"/>
      <c r="Y1481" s="63"/>
    </row>
    <row r="1482" spans="1:25" s="16" customFormat="1" ht="18.75">
      <c r="A1482" s="15"/>
      <c r="B1482" s="15"/>
      <c r="C1482" s="15"/>
      <c r="D1482" s="15"/>
      <c r="I1482" s="25"/>
      <c r="W1482" s="37"/>
      <c r="X1482" s="25"/>
      <c r="Y1482" s="63"/>
    </row>
    <row r="1483" spans="1:25" s="16" customFormat="1" ht="18.75">
      <c r="A1483" s="15"/>
      <c r="B1483" s="15"/>
      <c r="C1483" s="15"/>
      <c r="D1483" s="15"/>
      <c r="I1483" s="25"/>
      <c r="W1483" s="37"/>
      <c r="X1483" s="25"/>
      <c r="Y1483" s="63"/>
    </row>
    <row r="1484" spans="1:25" s="16" customFormat="1" ht="18.75">
      <c r="A1484" s="15"/>
      <c r="B1484" s="15"/>
      <c r="C1484" s="15"/>
      <c r="D1484" s="15"/>
      <c r="I1484" s="25"/>
      <c r="W1484" s="37"/>
      <c r="X1484" s="25"/>
      <c r="Y1484" s="63"/>
    </row>
    <row r="1485" spans="1:25" s="16" customFormat="1" ht="18.75">
      <c r="A1485" s="15"/>
      <c r="B1485" s="15"/>
      <c r="C1485" s="15"/>
      <c r="D1485" s="15"/>
      <c r="I1485" s="25"/>
      <c r="W1485" s="37"/>
      <c r="X1485" s="25"/>
      <c r="Y1485" s="63"/>
    </row>
    <row r="1486" spans="1:25" s="16" customFormat="1" ht="18.75">
      <c r="A1486" s="15"/>
      <c r="B1486" s="15"/>
      <c r="C1486" s="15"/>
      <c r="D1486" s="15"/>
      <c r="I1486" s="25"/>
      <c r="W1486" s="37"/>
      <c r="X1486" s="25"/>
      <c r="Y1486" s="63"/>
    </row>
    <row r="1487" spans="1:25" s="16" customFormat="1" ht="18.75">
      <c r="A1487" s="15"/>
      <c r="B1487" s="15"/>
      <c r="C1487" s="15"/>
      <c r="D1487" s="15"/>
      <c r="I1487" s="25"/>
      <c r="W1487" s="37"/>
      <c r="X1487" s="25"/>
      <c r="Y1487" s="63"/>
    </row>
    <row r="1488" spans="1:25" s="16" customFormat="1" ht="18.75">
      <c r="A1488" s="15"/>
      <c r="B1488" s="15"/>
      <c r="C1488" s="15"/>
      <c r="D1488" s="15"/>
      <c r="I1488" s="25"/>
      <c r="W1488" s="37"/>
      <c r="X1488" s="25"/>
      <c r="Y1488" s="63"/>
    </row>
    <row r="1489" spans="1:25" s="16" customFormat="1" ht="18.75">
      <c r="A1489" s="15"/>
      <c r="B1489" s="15"/>
      <c r="C1489" s="15"/>
      <c r="D1489" s="15"/>
      <c r="I1489" s="25"/>
      <c r="W1489" s="37"/>
      <c r="X1489" s="25"/>
      <c r="Y1489" s="63"/>
    </row>
    <row r="1490" spans="1:25" s="16" customFormat="1" ht="18.75">
      <c r="A1490" s="15"/>
      <c r="B1490" s="15"/>
      <c r="C1490" s="15"/>
      <c r="D1490" s="15"/>
      <c r="I1490" s="25"/>
      <c r="W1490" s="37"/>
      <c r="X1490" s="25"/>
      <c r="Y1490" s="63"/>
    </row>
    <row r="1491" spans="1:25" s="16" customFormat="1" ht="18.75">
      <c r="A1491" s="15"/>
      <c r="B1491" s="15"/>
      <c r="C1491" s="15"/>
      <c r="D1491" s="15"/>
      <c r="I1491" s="25"/>
      <c r="W1491" s="37"/>
      <c r="X1491" s="25"/>
      <c r="Y1491" s="63"/>
    </row>
    <row r="1492" spans="1:25" s="16" customFormat="1" ht="18.75">
      <c r="A1492" s="15"/>
      <c r="B1492" s="15"/>
      <c r="C1492" s="15"/>
      <c r="D1492" s="15"/>
      <c r="I1492" s="25"/>
      <c r="W1492" s="37"/>
      <c r="X1492" s="25"/>
      <c r="Y1492" s="63"/>
    </row>
    <row r="1493" spans="1:25" s="16" customFormat="1" ht="18.75">
      <c r="A1493" s="15"/>
      <c r="B1493" s="15"/>
      <c r="C1493" s="15"/>
      <c r="D1493" s="15"/>
      <c r="I1493" s="25"/>
      <c r="W1493" s="37"/>
      <c r="X1493" s="25"/>
      <c r="Y1493" s="63"/>
    </row>
    <row r="1494" spans="1:25" s="16" customFormat="1" ht="18.75">
      <c r="A1494" s="15"/>
      <c r="B1494" s="15"/>
      <c r="C1494" s="15"/>
      <c r="D1494" s="15"/>
      <c r="I1494" s="25"/>
      <c r="W1494" s="37"/>
      <c r="X1494" s="25"/>
      <c r="Y1494" s="63"/>
    </row>
    <row r="1495" spans="1:25" s="16" customFormat="1" ht="18.75">
      <c r="A1495" s="15"/>
      <c r="B1495" s="15"/>
      <c r="C1495" s="15"/>
      <c r="D1495" s="15"/>
      <c r="I1495" s="25"/>
      <c r="W1495" s="37"/>
      <c r="X1495" s="25"/>
      <c r="Y1495" s="63"/>
    </row>
    <row r="1496" spans="1:25" s="16" customFormat="1" ht="18.75">
      <c r="A1496" s="15"/>
      <c r="B1496" s="15"/>
      <c r="C1496" s="15"/>
      <c r="D1496" s="15"/>
      <c r="I1496" s="25"/>
      <c r="W1496" s="37"/>
      <c r="X1496" s="25"/>
      <c r="Y1496" s="63"/>
    </row>
    <row r="1497" spans="1:25" s="16" customFormat="1" ht="18.75">
      <c r="A1497" s="15"/>
      <c r="B1497" s="15"/>
      <c r="C1497" s="15"/>
      <c r="D1497" s="15"/>
      <c r="I1497" s="25"/>
      <c r="W1497" s="37"/>
      <c r="X1497" s="25"/>
      <c r="Y1497" s="63"/>
    </row>
    <row r="1498" spans="1:25" s="16" customFormat="1" ht="18.75">
      <c r="A1498" s="15"/>
      <c r="B1498" s="15"/>
      <c r="C1498" s="15"/>
      <c r="D1498" s="15"/>
      <c r="I1498" s="25"/>
      <c r="W1498" s="37"/>
      <c r="X1498" s="25"/>
      <c r="Y1498" s="63"/>
    </row>
    <row r="1499" spans="1:25" s="16" customFormat="1" ht="18.75">
      <c r="A1499" s="15"/>
      <c r="B1499" s="15"/>
      <c r="C1499" s="15"/>
      <c r="D1499" s="15"/>
      <c r="I1499" s="25"/>
      <c r="W1499" s="37"/>
      <c r="X1499" s="25"/>
      <c r="Y1499" s="63"/>
    </row>
    <row r="1500" spans="1:25" s="16" customFormat="1" ht="18.75">
      <c r="A1500" s="15"/>
      <c r="B1500" s="15"/>
      <c r="C1500" s="15"/>
      <c r="D1500" s="15"/>
      <c r="I1500" s="25"/>
      <c r="W1500" s="37"/>
      <c r="X1500" s="25"/>
      <c r="Y1500" s="63"/>
    </row>
    <row r="1501" spans="1:25" s="16" customFormat="1" ht="18.75">
      <c r="A1501" s="15"/>
      <c r="B1501" s="15"/>
      <c r="C1501" s="15"/>
      <c r="D1501" s="15"/>
      <c r="I1501" s="25"/>
      <c r="W1501" s="37"/>
      <c r="X1501" s="25"/>
      <c r="Y1501" s="63"/>
    </row>
    <row r="1502" spans="1:25" s="16" customFormat="1" ht="18.75">
      <c r="A1502" s="15"/>
      <c r="B1502" s="15"/>
      <c r="C1502" s="15"/>
      <c r="D1502" s="15"/>
      <c r="I1502" s="25"/>
      <c r="W1502" s="37"/>
      <c r="X1502" s="25"/>
      <c r="Y1502" s="63"/>
    </row>
    <row r="1503" spans="1:25" s="16" customFormat="1" ht="18.75">
      <c r="A1503" s="15"/>
      <c r="B1503" s="15"/>
      <c r="C1503" s="15"/>
      <c r="D1503" s="15"/>
      <c r="I1503" s="25"/>
      <c r="W1503" s="37"/>
      <c r="X1503" s="25"/>
      <c r="Y1503" s="63"/>
    </row>
    <row r="1504" spans="1:25" s="16" customFormat="1" ht="18.75">
      <c r="A1504" s="15"/>
      <c r="B1504" s="15"/>
      <c r="C1504" s="15"/>
      <c r="D1504" s="15"/>
      <c r="I1504" s="25"/>
      <c r="W1504" s="37"/>
      <c r="X1504" s="25"/>
      <c r="Y1504" s="63"/>
    </row>
    <row r="1505" spans="1:25" s="16" customFormat="1" ht="18.75">
      <c r="A1505" s="15"/>
      <c r="B1505" s="15"/>
      <c r="C1505" s="15"/>
      <c r="D1505" s="15"/>
      <c r="I1505" s="25"/>
      <c r="W1505" s="37"/>
      <c r="X1505" s="25"/>
      <c r="Y1505" s="63"/>
    </row>
    <row r="1506" spans="1:25" s="16" customFormat="1" ht="18.75">
      <c r="A1506" s="15"/>
      <c r="B1506" s="15"/>
      <c r="C1506" s="15"/>
      <c r="D1506" s="15"/>
      <c r="I1506" s="25"/>
      <c r="W1506" s="37"/>
      <c r="X1506" s="25"/>
      <c r="Y1506" s="63"/>
    </row>
    <row r="1507" spans="1:25" s="16" customFormat="1" ht="18.75">
      <c r="A1507" s="15"/>
      <c r="B1507" s="15"/>
      <c r="C1507" s="15"/>
      <c r="D1507" s="15"/>
      <c r="I1507" s="25"/>
      <c r="W1507" s="37"/>
      <c r="X1507" s="25"/>
      <c r="Y1507" s="63"/>
    </row>
    <row r="1508" spans="1:25" s="16" customFormat="1" ht="18.75">
      <c r="A1508" s="15"/>
      <c r="B1508" s="15"/>
      <c r="C1508" s="15"/>
      <c r="D1508" s="15"/>
      <c r="I1508" s="25"/>
      <c r="W1508" s="37"/>
      <c r="X1508" s="25"/>
      <c r="Y1508" s="63"/>
    </row>
    <row r="1509" spans="1:25" s="16" customFormat="1" ht="18.75">
      <c r="A1509" s="15"/>
      <c r="B1509" s="15"/>
      <c r="C1509" s="15"/>
      <c r="D1509" s="15"/>
      <c r="I1509" s="25"/>
      <c r="W1509" s="37"/>
      <c r="X1509" s="25"/>
      <c r="Y1509" s="63"/>
    </row>
    <row r="1510" spans="1:25" s="16" customFormat="1" ht="18.75">
      <c r="A1510" s="15"/>
      <c r="B1510" s="15"/>
      <c r="C1510" s="15"/>
      <c r="D1510" s="15"/>
      <c r="I1510" s="25"/>
      <c r="W1510" s="37"/>
      <c r="X1510" s="25"/>
      <c r="Y1510" s="63"/>
    </row>
    <row r="1511" spans="1:25" s="16" customFormat="1" ht="18.75">
      <c r="A1511" s="15"/>
      <c r="B1511" s="15"/>
      <c r="C1511" s="15"/>
      <c r="D1511" s="15"/>
      <c r="I1511" s="25"/>
      <c r="W1511" s="37"/>
      <c r="X1511" s="25"/>
      <c r="Y1511" s="63"/>
    </row>
    <row r="1512" spans="1:25" s="16" customFormat="1" ht="18.75">
      <c r="A1512" s="15"/>
      <c r="B1512" s="15"/>
      <c r="C1512" s="15"/>
      <c r="D1512" s="15"/>
      <c r="I1512" s="25"/>
      <c r="W1512" s="37"/>
      <c r="X1512" s="25"/>
      <c r="Y1512" s="63"/>
    </row>
    <row r="1513" spans="1:25" s="16" customFormat="1" ht="18.75">
      <c r="A1513" s="15"/>
      <c r="B1513" s="15"/>
      <c r="C1513" s="15"/>
      <c r="D1513" s="15"/>
      <c r="I1513" s="25"/>
      <c r="W1513" s="37"/>
      <c r="X1513" s="25"/>
      <c r="Y1513" s="63"/>
    </row>
    <row r="1514" spans="1:25" s="16" customFormat="1" ht="18.75">
      <c r="A1514" s="15"/>
      <c r="B1514" s="15"/>
      <c r="C1514" s="15"/>
      <c r="D1514" s="15"/>
      <c r="I1514" s="25"/>
      <c r="W1514" s="37"/>
      <c r="X1514" s="25"/>
      <c r="Y1514" s="63"/>
    </row>
    <row r="1515" spans="1:25" s="16" customFormat="1" ht="18.75">
      <c r="A1515" s="15"/>
      <c r="B1515" s="15"/>
      <c r="C1515" s="15"/>
      <c r="D1515" s="15"/>
      <c r="I1515" s="25"/>
      <c r="W1515" s="37"/>
      <c r="X1515" s="25"/>
      <c r="Y1515" s="63"/>
    </row>
    <row r="1516" spans="1:25" s="16" customFormat="1" ht="18.75">
      <c r="A1516" s="15"/>
      <c r="B1516" s="15"/>
      <c r="C1516" s="15"/>
      <c r="D1516" s="15"/>
      <c r="I1516" s="25"/>
      <c r="W1516" s="37"/>
      <c r="X1516" s="25"/>
      <c r="Y1516" s="63"/>
    </row>
    <row r="1517" spans="1:25" s="16" customFormat="1" ht="18.75">
      <c r="A1517" s="15"/>
      <c r="B1517" s="15"/>
      <c r="C1517" s="15"/>
      <c r="D1517" s="15"/>
      <c r="I1517" s="25"/>
      <c r="W1517" s="37"/>
      <c r="X1517" s="25"/>
      <c r="Y1517" s="63"/>
    </row>
    <row r="1518" spans="1:25" s="16" customFormat="1" ht="18.75">
      <c r="A1518" s="15"/>
      <c r="B1518" s="15"/>
      <c r="C1518" s="15"/>
      <c r="D1518" s="15"/>
      <c r="I1518" s="25"/>
      <c r="W1518" s="37"/>
      <c r="X1518" s="25"/>
      <c r="Y1518" s="63"/>
    </row>
    <row r="1519" spans="1:25" s="16" customFormat="1" ht="18.75">
      <c r="A1519" s="15"/>
      <c r="B1519" s="15"/>
      <c r="C1519" s="15"/>
      <c r="D1519" s="15"/>
      <c r="I1519" s="25"/>
      <c r="W1519" s="37"/>
      <c r="X1519" s="25"/>
      <c r="Y1519" s="63"/>
    </row>
    <row r="1520" spans="1:25" s="16" customFormat="1" ht="18.75">
      <c r="A1520" s="15"/>
      <c r="B1520" s="15"/>
      <c r="C1520" s="15"/>
      <c r="D1520" s="15"/>
      <c r="I1520" s="25"/>
      <c r="W1520" s="37"/>
      <c r="X1520" s="25"/>
      <c r="Y1520" s="63"/>
    </row>
    <row r="1521" spans="1:25" s="16" customFormat="1" ht="18.75">
      <c r="A1521" s="15"/>
      <c r="B1521" s="15"/>
      <c r="C1521" s="15"/>
      <c r="D1521" s="15"/>
      <c r="I1521" s="25"/>
      <c r="W1521" s="37"/>
      <c r="X1521" s="25"/>
      <c r="Y1521" s="63"/>
    </row>
    <row r="1522" spans="1:25" s="16" customFormat="1" ht="18.75">
      <c r="A1522" s="15"/>
      <c r="B1522" s="15"/>
      <c r="C1522" s="15"/>
      <c r="D1522" s="15"/>
      <c r="I1522" s="25"/>
      <c r="W1522" s="37"/>
      <c r="X1522" s="25"/>
      <c r="Y1522" s="63"/>
    </row>
    <row r="1523" spans="1:25" s="16" customFormat="1" ht="18.75">
      <c r="A1523" s="15"/>
      <c r="B1523" s="15"/>
      <c r="C1523" s="15"/>
      <c r="D1523" s="15"/>
      <c r="I1523" s="25"/>
      <c r="W1523" s="37"/>
      <c r="X1523" s="25"/>
      <c r="Y1523" s="63"/>
    </row>
    <row r="1524" spans="1:25" s="16" customFormat="1" ht="18.75">
      <c r="A1524" s="15"/>
      <c r="B1524" s="15"/>
      <c r="C1524" s="15"/>
      <c r="D1524" s="15"/>
      <c r="I1524" s="25"/>
      <c r="W1524" s="37"/>
      <c r="X1524" s="25"/>
      <c r="Y1524" s="63"/>
    </row>
    <row r="1525" spans="1:25" s="16" customFormat="1" ht="18.75">
      <c r="A1525" s="15"/>
      <c r="B1525" s="15"/>
      <c r="C1525" s="15"/>
      <c r="D1525" s="15"/>
      <c r="I1525" s="25"/>
      <c r="W1525" s="37"/>
      <c r="X1525" s="25"/>
      <c r="Y1525" s="63"/>
    </row>
    <row r="1526" spans="1:25" s="16" customFormat="1" ht="18.75">
      <c r="A1526" s="15"/>
      <c r="B1526" s="15"/>
      <c r="C1526" s="15"/>
      <c r="D1526" s="15"/>
      <c r="I1526" s="25"/>
      <c r="W1526" s="37"/>
      <c r="X1526" s="25"/>
      <c r="Y1526" s="63"/>
    </row>
    <row r="1527" spans="1:25" s="16" customFormat="1" ht="18.75">
      <c r="A1527" s="15"/>
      <c r="B1527" s="15"/>
      <c r="C1527" s="15"/>
      <c r="D1527" s="15"/>
      <c r="I1527" s="25"/>
      <c r="W1527" s="37"/>
      <c r="X1527" s="25"/>
      <c r="Y1527" s="63"/>
    </row>
    <row r="1528" spans="1:25" s="16" customFormat="1" ht="18.75">
      <c r="A1528" s="15"/>
      <c r="B1528" s="15"/>
      <c r="C1528" s="15"/>
      <c r="D1528" s="15"/>
      <c r="I1528" s="25"/>
      <c r="W1528" s="37"/>
      <c r="X1528" s="25"/>
      <c r="Y1528" s="63"/>
    </row>
    <row r="1529" spans="1:25" s="16" customFormat="1" ht="18.75">
      <c r="A1529" s="15"/>
      <c r="B1529" s="15"/>
      <c r="C1529" s="15"/>
      <c r="D1529" s="15"/>
      <c r="I1529" s="25"/>
      <c r="W1529" s="37"/>
      <c r="X1529" s="25"/>
      <c r="Y1529" s="63"/>
    </row>
    <row r="1530" spans="1:25" s="16" customFormat="1" ht="18.75">
      <c r="A1530" s="15"/>
      <c r="B1530" s="15"/>
      <c r="C1530" s="15"/>
      <c r="D1530" s="15"/>
      <c r="I1530" s="25"/>
      <c r="W1530" s="37"/>
      <c r="X1530" s="25"/>
      <c r="Y1530" s="63"/>
    </row>
    <row r="1531" spans="1:25" s="16" customFormat="1" ht="18.75">
      <c r="A1531" s="15"/>
      <c r="B1531" s="15"/>
      <c r="C1531" s="15"/>
      <c r="D1531" s="15"/>
      <c r="I1531" s="25"/>
      <c r="W1531" s="37"/>
      <c r="X1531" s="25"/>
      <c r="Y1531" s="63"/>
    </row>
    <row r="1532" spans="1:25" s="16" customFormat="1" ht="18.75">
      <c r="A1532" s="15"/>
      <c r="B1532" s="15"/>
      <c r="C1532" s="15"/>
      <c r="D1532" s="15"/>
      <c r="I1532" s="25"/>
      <c r="W1532" s="37"/>
      <c r="X1532" s="25"/>
      <c r="Y1532" s="63"/>
    </row>
    <row r="1533" spans="1:25" s="16" customFormat="1" ht="18.75">
      <c r="A1533" s="15"/>
      <c r="B1533" s="15"/>
      <c r="C1533" s="15"/>
      <c r="D1533" s="15"/>
      <c r="I1533" s="25"/>
      <c r="W1533" s="37"/>
      <c r="X1533" s="25"/>
      <c r="Y1533" s="63"/>
    </row>
    <row r="1534" spans="1:25" s="16" customFormat="1" ht="18.75">
      <c r="A1534" s="15"/>
      <c r="B1534" s="15"/>
      <c r="C1534" s="15"/>
      <c r="D1534" s="15"/>
      <c r="I1534" s="25"/>
      <c r="W1534" s="37"/>
      <c r="X1534" s="25"/>
      <c r="Y1534" s="63"/>
    </row>
    <row r="1535" spans="1:25" s="16" customFormat="1" ht="18.75">
      <c r="A1535" s="15"/>
      <c r="B1535" s="15"/>
      <c r="C1535" s="15"/>
      <c r="D1535" s="15"/>
      <c r="I1535" s="25"/>
      <c r="W1535" s="37"/>
      <c r="X1535" s="25"/>
      <c r="Y1535" s="63"/>
    </row>
    <row r="1536" spans="1:25" s="16" customFormat="1" ht="18.75">
      <c r="A1536" s="15"/>
      <c r="B1536" s="15"/>
      <c r="C1536" s="15"/>
      <c r="D1536" s="15"/>
      <c r="I1536" s="25"/>
      <c r="W1536" s="37"/>
      <c r="X1536" s="25"/>
      <c r="Y1536" s="63"/>
    </row>
    <row r="1537" spans="1:25" s="16" customFormat="1" ht="18.75">
      <c r="A1537" s="15"/>
      <c r="B1537" s="15"/>
      <c r="C1537" s="15"/>
      <c r="D1537" s="15"/>
      <c r="I1537" s="25"/>
      <c r="W1537" s="37"/>
      <c r="X1537" s="25"/>
      <c r="Y1537" s="63"/>
    </row>
    <row r="1538" spans="1:25" s="16" customFormat="1" ht="18.75">
      <c r="A1538" s="15"/>
      <c r="B1538" s="15"/>
      <c r="C1538" s="15"/>
      <c r="D1538" s="15"/>
      <c r="I1538" s="25"/>
      <c r="W1538" s="37"/>
      <c r="X1538" s="25"/>
      <c r="Y1538" s="63"/>
    </row>
    <row r="1539" spans="1:25" s="16" customFormat="1" ht="18.75">
      <c r="A1539" s="15"/>
      <c r="B1539" s="15"/>
      <c r="C1539" s="15"/>
      <c r="D1539" s="15"/>
      <c r="I1539" s="25"/>
      <c r="W1539" s="37"/>
      <c r="X1539" s="25"/>
      <c r="Y1539" s="63"/>
    </row>
    <row r="1540" spans="1:25" s="16" customFormat="1" ht="18.75">
      <c r="A1540" s="15"/>
      <c r="B1540" s="15"/>
      <c r="C1540" s="15"/>
      <c r="D1540" s="15"/>
      <c r="I1540" s="25"/>
      <c r="W1540" s="37"/>
      <c r="X1540" s="25"/>
      <c r="Y1540" s="63"/>
    </row>
    <row r="1541" spans="1:25" s="16" customFormat="1" ht="18.75">
      <c r="A1541" s="15"/>
      <c r="B1541" s="15"/>
      <c r="C1541" s="15"/>
      <c r="D1541" s="15"/>
      <c r="I1541" s="25"/>
      <c r="W1541" s="37"/>
      <c r="X1541" s="25"/>
      <c r="Y1541" s="63"/>
    </row>
    <row r="1542" spans="1:25" s="16" customFormat="1" ht="18.75">
      <c r="A1542" s="15"/>
      <c r="B1542" s="15"/>
      <c r="C1542" s="15"/>
      <c r="D1542" s="15"/>
      <c r="I1542" s="25"/>
      <c r="W1542" s="37"/>
      <c r="X1542" s="25"/>
      <c r="Y1542" s="63"/>
    </row>
    <row r="1543" spans="1:25" s="16" customFormat="1" ht="18.75">
      <c r="A1543" s="15"/>
      <c r="B1543" s="15"/>
      <c r="C1543" s="15"/>
      <c r="D1543" s="15"/>
      <c r="I1543" s="25"/>
      <c r="W1543" s="37"/>
      <c r="X1543" s="25"/>
      <c r="Y1543" s="63"/>
    </row>
    <row r="1544" spans="1:25" s="16" customFormat="1" ht="18.75">
      <c r="A1544" s="15"/>
      <c r="B1544" s="15"/>
      <c r="C1544" s="15"/>
      <c r="D1544" s="15"/>
      <c r="I1544" s="25"/>
      <c r="W1544" s="37"/>
      <c r="X1544" s="25"/>
      <c r="Y1544" s="63"/>
    </row>
    <row r="1545" spans="1:25" s="16" customFormat="1" ht="18.75">
      <c r="A1545" s="15"/>
      <c r="B1545" s="15"/>
      <c r="C1545" s="15"/>
      <c r="D1545" s="15"/>
      <c r="I1545" s="25"/>
      <c r="W1545" s="37"/>
      <c r="X1545" s="25"/>
      <c r="Y1545" s="63"/>
    </row>
    <row r="1546" spans="1:25" s="16" customFormat="1" ht="18.75">
      <c r="A1546" s="15"/>
      <c r="B1546" s="15"/>
      <c r="C1546" s="15"/>
      <c r="D1546" s="15"/>
      <c r="I1546" s="25"/>
      <c r="W1546" s="37"/>
      <c r="X1546" s="25"/>
      <c r="Y1546" s="63"/>
    </row>
    <row r="1547" spans="1:25" s="16" customFormat="1" ht="18.75">
      <c r="A1547" s="15"/>
      <c r="B1547" s="15"/>
      <c r="C1547" s="15"/>
      <c r="D1547" s="15"/>
      <c r="I1547" s="25"/>
      <c r="W1547" s="37"/>
      <c r="X1547" s="25"/>
      <c r="Y1547" s="63"/>
    </row>
    <row r="1548" spans="1:25" s="16" customFormat="1" ht="18.75">
      <c r="A1548" s="15"/>
      <c r="B1548" s="15"/>
      <c r="C1548" s="15"/>
      <c r="D1548" s="15"/>
      <c r="I1548" s="25"/>
      <c r="W1548" s="37"/>
      <c r="X1548" s="25"/>
      <c r="Y1548" s="63"/>
    </row>
    <row r="1549" spans="1:25" s="16" customFormat="1" ht="18.75">
      <c r="A1549" s="15"/>
      <c r="B1549" s="15"/>
      <c r="C1549" s="15"/>
      <c r="D1549" s="15"/>
      <c r="I1549" s="25"/>
      <c r="W1549" s="37"/>
      <c r="X1549" s="25"/>
      <c r="Y1549" s="63"/>
    </row>
    <row r="1550" spans="1:25" s="16" customFormat="1" ht="18.75">
      <c r="A1550" s="15"/>
      <c r="B1550" s="15"/>
      <c r="C1550" s="15"/>
      <c r="D1550" s="15"/>
      <c r="I1550" s="25"/>
      <c r="W1550" s="37"/>
      <c r="X1550" s="25"/>
      <c r="Y1550" s="63"/>
    </row>
    <row r="1551" spans="1:25" s="16" customFormat="1" ht="18.75">
      <c r="A1551" s="15"/>
      <c r="B1551" s="15"/>
      <c r="C1551" s="15"/>
      <c r="D1551" s="15"/>
      <c r="I1551" s="25"/>
      <c r="W1551" s="37"/>
      <c r="X1551" s="25"/>
      <c r="Y1551" s="63"/>
    </row>
    <row r="1552" spans="1:25" s="16" customFormat="1" ht="18.75">
      <c r="A1552" s="15"/>
      <c r="B1552" s="15"/>
      <c r="C1552" s="15"/>
      <c r="D1552" s="15"/>
      <c r="I1552" s="25"/>
      <c r="W1552" s="37"/>
      <c r="X1552" s="25"/>
      <c r="Y1552" s="63"/>
    </row>
    <row r="1553" spans="1:25" s="16" customFormat="1" ht="18.75">
      <c r="A1553" s="15"/>
      <c r="B1553" s="15"/>
      <c r="C1553" s="15"/>
      <c r="D1553" s="15"/>
      <c r="I1553" s="25"/>
      <c r="W1553" s="37"/>
      <c r="X1553" s="25"/>
      <c r="Y1553" s="63"/>
    </row>
    <row r="1554" spans="1:25" s="16" customFormat="1" ht="18.75">
      <c r="A1554" s="15"/>
      <c r="B1554" s="15"/>
      <c r="C1554" s="15"/>
      <c r="D1554" s="15"/>
      <c r="I1554" s="25"/>
      <c r="W1554" s="37"/>
      <c r="X1554" s="25"/>
      <c r="Y1554" s="63"/>
    </row>
    <row r="1555" spans="1:25" s="16" customFormat="1" ht="18.75">
      <c r="A1555" s="15"/>
      <c r="B1555" s="15"/>
      <c r="C1555" s="15"/>
      <c r="D1555" s="15"/>
      <c r="I1555" s="25"/>
      <c r="W1555" s="37"/>
      <c r="X1555" s="25"/>
      <c r="Y1555" s="63"/>
    </row>
    <row r="1556" spans="1:25" s="16" customFormat="1" ht="18.75">
      <c r="A1556" s="15"/>
      <c r="B1556" s="15"/>
      <c r="C1556" s="15"/>
      <c r="D1556" s="15"/>
      <c r="I1556" s="25"/>
      <c r="W1556" s="37"/>
      <c r="X1556" s="25"/>
      <c r="Y1556" s="63"/>
    </row>
    <row r="1557" spans="1:25" s="16" customFormat="1" ht="18.75">
      <c r="A1557" s="15"/>
      <c r="B1557" s="15"/>
      <c r="C1557" s="15"/>
      <c r="D1557" s="15"/>
      <c r="I1557" s="25"/>
      <c r="W1557" s="37"/>
      <c r="X1557" s="25"/>
      <c r="Y1557" s="63"/>
    </row>
    <row r="1558" spans="1:25" s="16" customFormat="1" ht="18.75">
      <c r="A1558" s="15"/>
      <c r="B1558" s="15"/>
      <c r="C1558" s="15"/>
      <c r="D1558" s="15"/>
      <c r="I1558" s="25"/>
      <c r="W1558" s="37"/>
      <c r="X1558" s="25"/>
      <c r="Y1558" s="63"/>
    </row>
    <row r="1559" spans="1:25" s="16" customFormat="1" ht="18.75">
      <c r="A1559" s="15"/>
      <c r="B1559" s="15"/>
      <c r="C1559" s="15"/>
      <c r="D1559" s="15"/>
      <c r="I1559" s="25"/>
      <c r="W1559" s="37"/>
      <c r="X1559" s="25"/>
      <c r="Y1559" s="63"/>
    </row>
    <row r="1560" spans="1:25" s="16" customFormat="1" ht="18.75">
      <c r="A1560" s="15"/>
      <c r="B1560" s="15"/>
      <c r="C1560" s="15"/>
      <c r="D1560" s="15"/>
      <c r="I1560" s="25"/>
      <c r="W1560" s="37"/>
      <c r="X1560" s="25"/>
      <c r="Y1560" s="63"/>
    </row>
    <row r="1561" spans="1:25" s="16" customFormat="1" ht="18.75">
      <c r="A1561" s="15"/>
      <c r="B1561" s="15"/>
      <c r="C1561" s="15"/>
      <c r="D1561" s="15"/>
      <c r="I1561" s="25"/>
      <c r="W1561" s="37"/>
      <c r="X1561" s="25"/>
      <c r="Y1561" s="63"/>
    </row>
    <row r="1562" spans="1:25" s="16" customFormat="1" ht="18.75">
      <c r="A1562" s="15"/>
      <c r="B1562" s="15"/>
      <c r="C1562" s="15"/>
      <c r="D1562" s="15"/>
      <c r="I1562" s="25"/>
      <c r="W1562" s="37"/>
      <c r="X1562" s="25"/>
      <c r="Y1562" s="63"/>
    </row>
    <row r="1563" spans="1:25" s="16" customFormat="1" ht="18.75">
      <c r="A1563" s="15"/>
      <c r="B1563" s="15"/>
      <c r="C1563" s="15"/>
      <c r="D1563" s="15"/>
      <c r="I1563" s="25"/>
      <c r="W1563" s="37"/>
      <c r="X1563" s="25"/>
      <c r="Y1563" s="63"/>
    </row>
    <row r="1564" spans="1:25" s="16" customFormat="1" ht="18.75">
      <c r="A1564" s="15"/>
      <c r="B1564" s="15"/>
      <c r="C1564" s="15"/>
      <c r="D1564" s="15"/>
      <c r="I1564" s="25"/>
      <c r="W1564" s="37"/>
      <c r="X1564" s="25"/>
      <c r="Y1564" s="63"/>
    </row>
    <row r="1565" spans="1:25" s="16" customFormat="1" ht="18.75">
      <c r="A1565" s="15"/>
      <c r="B1565" s="15"/>
      <c r="C1565" s="15"/>
      <c r="D1565" s="15"/>
      <c r="I1565" s="25"/>
      <c r="W1565" s="37"/>
      <c r="X1565" s="25"/>
      <c r="Y1565" s="63"/>
    </row>
    <row r="1566" spans="1:25" s="16" customFormat="1" ht="18.75">
      <c r="A1566" s="15"/>
      <c r="B1566" s="15"/>
      <c r="C1566" s="15"/>
      <c r="D1566" s="15"/>
      <c r="I1566" s="25"/>
      <c r="W1566" s="37"/>
      <c r="X1566" s="25"/>
      <c r="Y1566" s="63"/>
    </row>
    <row r="1567" spans="1:25" s="16" customFormat="1" ht="18.75">
      <c r="A1567" s="15"/>
      <c r="B1567" s="15"/>
      <c r="C1567" s="15"/>
      <c r="D1567" s="15"/>
      <c r="I1567" s="25"/>
      <c r="W1567" s="37"/>
      <c r="X1567" s="25"/>
      <c r="Y1567" s="63"/>
    </row>
    <row r="1568" spans="1:25" s="16" customFormat="1" ht="18.75">
      <c r="A1568" s="15"/>
      <c r="B1568" s="15"/>
      <c r="C1568" s="15"/>
      <c r="D1568" s="15"/>
      <c r="I1568" s="25"/>
      <c r="W1568" s="37"/>
      <c r="X1568" s="25"/>
      <c r="Y1568" s="63"/>
    </row>
    <row r="1569" spans="1:25" s="16" customFormat="1" ht="18.75">
      <c r="A1569" s="15"/>
      <c r="B1569" s="15"/>
      <c r="C1569" s="15"/>
      <c r="D1569" s="15"/>
      <c r="I1569" s="25"/>
      <c r="W1569" s="37"/>
      <c r="X1569" s="25"/>
      <c r="Y1569" s="63"/>
    </row>
    <row r="1570" spans="1:25" s="16" customFormat="1" ht="18.75">
      <c r="A1570" s="15"/>
      <c r="B1570" s="15"/>
      <c r="C1570" s="15"/>
      <c r="D1570" s="15"/>
      <c r="I1570" s="25"/>
      <c r="W1570" s="37"/>
      <c r="X1570" s="25"/>
      <c r="Y1570" s="63"/>
    </row>
    <row r="1571" spans="1:25" s="16" customFormat="1" ht="18.75">
      <c r="A1571" s="15"/>
      <c r="B1571" s="15"/>
      <c r="C1571" s="15"/>
      <c r="D1571" s="15"/>
      <c r="I1571" s="25"/>
      <c r="W1571" s="37"/>
      <c r="X1571" s="25"/>
      <c r="Y1571" s="63"/>
    </row>
    <row r="1572" spans="1:25" s="16" customFormat="1" ht="18.75">
      <c r="A1572" s="15"/>
      <c r="B1572" s="15"/>
      <c r="C1572" s="15"/>
      <c r="D1572" s="15"/>
      <c r="I1572" s="25"/>
      <c r="W1572" s="37"/>
      <c r="X1572" s="25"/>
      <c r="Y1572" s="63"/>
    </row>
    <row r="1573" spans="1:25" s="16" customFormat="1" ht="18.75">
      <c r="A1573" s="15"/>
      <c r="B1573" s="15"/>
      <c r="C1573" s="15"/>
      <c r="D1573" s="15"/>
      <c r="I1573" s="25"/>
      <c r="W1573" s="37"/>
      <c r="X1573" s="25"/>
      <c r="Y1573" s="63"/>
    </row>
    <row r="1574" spans="1:25" s="16" customFormat="1" ht="18.75">
      <c r="A1574" s="15"/>
      <c r="B1574" s="15"/>
      <c r="C1574" s="15"/>
      <c r="D1574" s="15"/>
      <c r="I1574" s="25"/>
      <c r="W1574" s="37"/>
      <c r="X1574" s="25"/>
      <c r="Y1574" s="63"/>
    </row>
    <row r="1575" spans="1:25" s="16" customFormat="1" ht="18.75">
      <c r="A1575" s="15"/>
      <c r="B1575" s="15"/>
      <c r="C1575" s="15"/>
      <c r="D1575" s="15"/>
      <c r="I1575" s="25"/>
      <c r="W1575" s="37"/>
      <c r="X1575" s="25"/>
      <c r="Y1575" s="63"/>
    </row>
    <row r="1576" spans="1:25" s="16" customFormat="1" ht="18.75">
      <c r="A1576" s="15"/>
      <c r="B1576" s="15"/>
      <c r="C1576" s="15"/>
      <c r="D1576" s="15"/>
      <c r="I1576" s="25"/>
      <c r="W1576" s="37"/>
      <c r="X1576" s="25"/>
      <c r="Y1576" s="63"/>
    </row>
    <row r="1577" spans="1:25" s="16" customFormat="1" ht="18.75">
      <c r="A1577" s="15"/>
      <c r="B1577" s="15"/>
      <c r="C1577" s="15"/>
      <c r="D1577" s="15"/>
      <c r="I1577" s="25"/>
      <c r="W1577" s="37"/>
      <c r="X1577" s="25"/>
      <c r="Y1577" s="63"/>
    </row>
    <row r="1578" spans="1:25" s="16" customFormat="1" ht="18.75">
      <c r="A1578" s="15"/>
      <c r="B1578" s="15"/>
      <c r="C1578" s="15"/>
      <c r="D1578" s="15"/>
      <c r="I1578" s="25"/>
      <c r="W1578" s="37"/>
      <c r="X1578" s="25"/>
      <c r="Y1578" s="63"/>
    </row>
    <row r="1579" spans="1:25" s="16" customFormat="1" ht="18.75">
      <c r="A1579" s="15"/>
      <c r="B1579" s="15"/>
      <c r="C1579" s="15"/>
      <c r="D1579" s="15"/>
      <c r="I1579" s="25"/>
      <c r="W1579" s="37"/>
      <c r="X1579" s="25"/>
      <c r="Y1579" s="63"/>
    </row>
    <row r="1580" spans="1:25" s="16" customFormat="1" ht="18.75">
      <c r="A1580" s="15"/>
      <c r="B1580" s="15"/>
      <c r="C1580" s="15"/>
      <c r="D1580" s="15"/>
      <c r="I1580" s="25"/>
      <c r="W1580" s="37"/>
      <c r="X1580" s="25"/>
      <c r="Y1580" s="63"/>
    </row>
    <row r="1581" spans="1:25" s="16" customFormat="1" ht="18.75">
      <c r="A1581" s="15"/>
      <c r="B1581" s="15"/>
      <c r="C1581" s="15"/>
      <c r="D1581" s="15"/>
      <c r="I1581" s="25"/>
      <c r="W1581" s="37"/>
      <c r="X1581" s="25"/>
      <c r="Y1581" s="63"/>
    </row>
    <row r="1582" spans="1:25" s="16" customFormat="1" ht="18.75">
      <c r="A1582" s="15"/>
      <c r="B1582" s="15"/>
      <c r="C1582" s="15"/>
      <c r="D1582" s="15"/>
      <c r="I1582" s="25"/>
      <c r="W1582" s="37"/>
      <c r="X1582" s="25"/>
      <c r="Y1582" s="63"/>
    </row>
    <row r="1583" spans="1:25" s="16" customFormat="1" ht="18.75">
      <c r="A1583" s="15"/>
      <c r="B1583" s="15"/>
      <c r="C1583" s="15"/>
      <c r="D1583" s="15"/>
      <c r="I1583" s="25"/>
      <c r="W1583" s="37"/>
      <c r="X1583" s="25"/>
      <c r="Y1583" s="63"/>
    </row>
    <row r="1584" spans="1:25" s="16" customFormat="1" ht="18.75">
      <c r="A1584" s="15"/>
      <c r="B1584" s="15"/>
      <c r="C1584" s="15"/>
      <c r="D1584" s="15"/>
      <c r="I1584" s="25"/>
      <c r="W1584" s="37"/>
      <c r="X1584" s="25"/>
      <c r="Y1584" s="63"/>
    </row>
    <row r="1585" spans="1:25" s="16" customFormat="1" ht="18.75">
      <c r="A1585" s="15"/>
      <c r="B1585" s="15"/>
      <c r="C1585" s="15"/>
      <c r="D1585" s="15"/>
      <c r="I1585" s="25"/>
      <c r="W1585" s="37"/>
      <c r="X1585" s="25"/>
      <c r="Y1585" s="63"/>
    </row>
    <row r="1586" spans="1:25" s="16" customFormat="1" ht="18.75">
      <c r="A1586" s="15"/>
      <c r="B1586" s="15"/>
      <c r="C1586" s="15"/>
      <c r="D1586" s="15"/>
      <c r="I1586" s="25"/>
      <c r="W1586" s="37"/>
      <c r="X1586" s="25"/>
      <c r="Y1586" s="63"/>
    </row>
    <row r="1587" spans="1:25" s="16" customFormat="1" ht="18.75">
      <c r="A1587" s="15"/>
      <c r="B1587" s="15"/>
      <c r="C1587" s="15"/>
      <c r="D1587" s="15"/>
      <c r="I1587" s="25"/>
      <c r="W1587" s="37"/>
      <c r="X1587" s="25"/>
      <c r="Y1587" s="63"/>
    </row>
    <row r="1588" spans="1:25" s="16" customFormat="1" ht="18.75">
      <c r="A1588" s="15"/>
      <c r="B1588" s="15"/>
      <c r="C1588" s="15"/>
      <c r="D1588" s="15"/>
      <c r="I1588" s="25"/>
      <c r="W1588" s="37"/>
      <c r="X1588" s="25"/>
      <c r="Y1588" s="63"/>
    </row>
    <row r="1589" spans="1:25" s="16" customFormat="1" ht="18.75">
      <c r="A1589" s="15"/>
      <c r="B1589" s="15"/>
      <c r="C1589" s="15"/>
      <c r="D1589" s="15"/>
      <c r="I1589" s="25"/>
      <c r="W1589" s="37"/>
      <c r="X1589" s="25"/>
      <c r="Y1589" s="63"/>
    </row>
    <row r="1590" spans="1:25" s="16" customFormat="1" ht="18.75">
      <c r="A1590" s="15"/>
      <c r="B1590" s="15"/>
      <c r="C1590" s="15"/>
      <c r="D1590" s="15"/>
      <c r="I1590" s="25"/>
      <c r="W1590" s="37"/>
      <c r="X1590" s="25"/>
      <c r="Y1590" s="63"/>
    </row>
    <row r="1591" spans="1:25" s="16" customFormat="1" ht="18.75">
      <c r="A1591" s="15"/>
      <c r="B1591" s="15"/>
      <c r="C1591" s="15"/>
      <c r="D1591" s="15"/>
      <c r="I1591" s="25"/>
      <c r="W1591" s="37"/>
      <c r="X1591" s="25"/>
      <c r="Y1591" s="63"/>
    </row>
    <row r="1592" spans="1:25" s="16" customFormat="1" ht="18.75">
      <c r="A1592" s="15"/>
      <c r="B1592" s="15"/>
      <c r="C1592" s="15"/>
      <c r="D1592" s="15"/>
      <c r="I1592" s="25"/>
      <c r="W1592" s="37"/>
      <c r="X1592" s="25"/>
      <c r="Y1592" s="63"/>
    </row>
    <row r="1593" spans="1:25" s="16" customFormat="1" ht="18.75">
      <c r="A1593" s="15"/>
      <c r="B1593" s="15"/>
      <c r="C1593" s="15"/>
      <c r="D1593" s="15"/>
      <c r="I1593" s="25"/>
      <c r="W1593" s="37"/>
      <c r="X1593" s="25"/>
      <c r="Y1593" s="63"/>
    </row>
    <row r="1594" spans="1:25" s="16" customFormat="1" ht="18.75">
      <c r="A1594" s="15"/>
      <c r="B1594" s="15"/>
      <c r="C1594" s="15"/>
      <c r="D1594" s="15"/>
      <c r="I1594" s="25"/>
      <c r="W1594" s="37"/>
      <c r="X1594" s="25"/>
      <c r="Y1594" s="63"/>
    </row>
    <row r="1595" spans="1:25" s="16" customFormat="1" ht="18.75">
      <c r="A1595" s="15"/>
      <c r="B1595" s="15"/>
      <c r="C1595" s="15"/>
      <c r="D1595" s="15"/>
      <c r="I1595" s="25"/>
      <c r="W1595" s="37"/>
      <c r="X1595" s="25"/>
      <c r="Y1595" s="63"/>
    </row>
    <row r="1596" spans="1:25" s="16" customFormat="1" ht="18.75">
      <c r="A1596" s="15"/>
      <c r="B1596" s="15"/>
      <c r="C1596" s="15"/>
      <c r="D1596" s="15"/>
      <c r="I1596" s="25"/>
      <c r="W1596" s="37"/>
      <c r="X1596" s="25"/>
      <c r="Y1596" s="63"/>
    </row>
    <row r="1597" spans="1:25" s="16" customFormat="1" ht="18.75">
      <c r="A1597" s="15"/>
      <c r="B1597" s="15"/>
      <c r="C1597" s="15"/>
      <c r="D1597" s="15"/>
      <c r="I1597" s="25"/>
      <c r="W1597" s="37"/>
      <c r="X1597" s="25"/>
      <c r="Y1597" s="63"/>
    </row>
    <row r="1598" spans="1:25" s="16" customFormat="1" ht="18.75">
      <c r="A1598" s="15"/>
      <c r="B1598" s="15"/>
      <c r="C1598" s="15"/>
      <c r="D1598" s="15"/>
      <c r="I1598" s="25"/>
      <c r="W1598" s="37"/>
      <c r="X1598" s="25"/>
      <c r="Y1598" s="63"/>
    </row>
    <row r="1599" spans="1:25" s="16" customFormat="1" ht="18.75">
      <c r="A1599" s="15"/>
      <c r="B1599" s="15"/>
      <c r="C1599" s="15"/>
      <c r="D1599" s="15"/>
      <c r="I1599" s="25"/>
      <c r="W1599" s="37"/>
      <c r="X1599" s="25"/>
      <c r="Y1599" s="63"/>
    </row>
    <row r="1600" spans="1:25" s="16" customFormat="1" ht="18.75">
      <c r="A1600" s="15"/>
      <c r="B1600" s="15"/>
      <c r="C1600" s="15"/>
      <c r="D1600" s="15"/>
      <c r="I1600" s="25"/>
      <c r="W1600" s="37"/>
      <c r="X1600" s="25"/>
      <c r="Y1600" s="63"/>
    </row>
    <row r="1601" spans="1:25" s="16" customFormat="1" ht="18.75">
      <c r="A1601" s="15"/>
      <c r="B1601" s="15"/>
      <c r="C1601" s="15"/>
      <c r="D1601" s="15"/>
      <c r="I1601" s="25"/>
      <c r="W1601" s="37"/>
      <c r="X1601" s="25"/>
      <c r="Y1601" s="63"/>
    </row>
    <row r="1602" spans="1:25" s="16" customFormat="1" ht="18.75">
      <c r="A1602" s="15"/>
      <c r="B1602" s="15"/>
      <c r="C1602" s="15"/>
      <c r="D1602" s="15"/>
      <c r="I1602" s="25"/>
      <c r="W1602" s="37"/>
      <c r="X1602" s="25"/>
      <c r="Y1602" s="63"/>
    </row>
    <row r="1603" spans="1:25" s="16" customFormat="1" ht="18.75">
      <c r="A1603" s="15"/>
      <c r="B1603" s="15"/>
      <c r="C1603" s="15"/>
      <c r="D1603" s="15"/>
      <c r="I1603" s="25"/>
      <c r="W1603" s="37"/>
      <c r="X1603" s="25"/>
      <c r="Y1603" s="63"/>
    </row>
    <row r="1604" spans="1:25" s="16" customFormat="1" ht="18.75">
      <c r="A1604" s="15"/>
      <c r="B1604" s="15"/>
      <c r="C1604" s="15"/>
      <c r="D1604" s="15"/>
      <c r="I1604" s="25"/>
      <c r="W1604" s="37"/>
      <c r="X1604" s="25"/>
      <c r="Y1604" s="63"/>
    </row>
    <row r="1605" spans="1:25" s="16" customFormat="1" ht="18.75">
      <c r="A1605" s="15"/>
      <c r="B1605" s="15"/>
      <c r="C1605" s="15"/>
      <c r="D1605" s="15"/>
      <c r="I1605" s="25"/>
      <c r="W1605" s="37"/>
      <c r="X1605" s="25"/>
      <c r="Y1605" s="63"/>
    </row>
    <row r="1606" spans="1:25" s="16" customFormat="1" ht="18.75">
      <c r="A1606" s="15"/>
      <c r="B1606" s="15"/>
      <c r="C1606" s="15"/>
      <c r="D1606" s="15"/>
      <c r="I1606" s="25"/>
      <c r="W1606" s="37"/>
      <c r="X1606" s="25"/>
      <c r="Y1606" s="63"/>
    </row>
    <row r="1607" spans="1:25" s="16" customFormat="1" ht="18.75">
      <c r="A1607" s="15"/>
      <c r="B1607" s="15"/>
      <c r="C1607" s="15"/>
      <c r="D1607" s="15"/>
      <c r="I1607" s="25"/>
      <c r="W1607" s="37"/>
      <c r="X1607" s="25"/>
      <c r="Y1607" s="63"/>
    </row>
    <row r="1608" spans="1:25" s="16" customFormat="1" ht="18.75">
      <c r="A1608" s="15"/>
      <c r="B1608" s="15"/>
      <c r="C1608" s="15"/>
      <c r="D1608" s="15"/>
      <c r="I1608" s="25"/>
      <c r="W1608" s="37"/>
      <c r="X1608" s="25"/>
      <c r="Y1608" s="63"/>
    </row>
    <row r="1609" spans="1:25" s="16" customFormat="1" ht="18.75">
      <c r="A1609" s="15"/>
      <c r="B1609" s="15"/>
      <c r="C1609" s="15"/>
      <c r="D1609" s="15"/>
      <c r="I1609" s="25"/>
      <c r="W1609" s="37"/>
      <c r="X1609" s="25"/>
      <c r="Y1609" s="63"/>
    </row>
    <row r="1610" spans="1:25" s="16" customFormat="1" ht="18.75">
      <c r="A1610" s="15"/>
      <c r="B1610" s="15"/>
      <c r="C1610" s="15"/>
      <c r="D1610" s="15"/>
      <c r="I1610" s="25"/>
      <c r="W1610" s="37"/>
      <c r="X1610" s="25"/>
      <c r="Y1610" s="63"/>
    </row>
    <row r="1611" spans="1:25" s="16" customFormat="1" ht="18.75">
      <c r="A1611" s="15"/>
      <c r="B1611" s="15"/>
      <c r="C1611" s="15"/>
      <c r="D1611" s="15"/>
      <c r="I1611" s="25"/>
      <c r="W1611" s="37"/>
      <c r="X1611" s="25"/>
      <c r="Y1611" s="63"/>
    </row>
    <row r="1612" spans="1:25" s="16" customFormat="1" ht="18.75">
      <c r="A1612" s="15"/>
      <c r="B1612" s="15"/>
      <c r="C1612" s="15"/>
      <c r="D1612" s="15"/>
      <c r="I1612" s="25"/>
      <c r="W1612" s="37"/>
      <c r="X1612" s="25"/>
      <c r="Y1612" s="63"/>
    </row>
    <row r="1613" spans="1:25" s="16" customFormat="1" ht="18.75">
      <c r="A1613" s="15"/>
      <c r="B1613" s="15"/>
      <c r="C1613" s="15"/>
      <c r="D1613" s="15"/>
      <c r="I1613" s="25"/>
      <c r="W1613" s="37"/>
      <c r="X1613" s="25"/>
      <c r="Y1613" s="63"/>
    </row>
    <row r="1614" spans="1:25" s="16" customFormat="1" ht="18.75">
      <c r="A1614" s="15"/>
      <c r="B1614" s="15"/>
      <c r="C1614" s="15"/>
      <c r="D1614" s="15"/>
      <c r="I1614" s="25"/>
      <c r="W1614" s="37"/>
      <c r="X1614" s="25"/>
      <c r="Y1614" s="63"/>
    </row>
    <row r="1615" spans="1:25" s="16" customFormat="1" ht="18.75">
      <c r="A1615" s="15"/>
      <c r="B1615" s="15"/>
      <c r="C1615" s="15"/>
      <c r="D1615" s="15"/>
      <c r="I1615" s="25"/>
      <c r="W1615" s="37"/>
      <c r="X1615" s="25"/>
      <c r="Y1615" s="63"/>
    </row>
    <row r="1616" spans="1:25" s="16" customFormat="1" ht="18.75">
      <c r="A1616" s="15"/>
      <c r="B1616" s="15"/>
      <c r="C1616" s="15"/>
      <c r="D1616" s="15"/>
      <c r="I1616" s="25"/>
      <c r="W1616" s="37"/>
      <c r="X1616" s="25"/>
      <c r="Y1616" s="63"/>
    </row>
    <row r="1617" spans="1:25" s="16" customFormat="1" ht="18.75">
      <c r="A1617" s="15"/>
      <c r="B1617" s="15"/>
      <c r="C1617" s="15"/>
      <c r="D1617" s="15"/>
      <c r="I1617" s="25"/>
      <c r="W1617" s="37"/>
      <c r="X1617" s="25"/>
      <c r="Y1617" s="63"/>
    </row>
    <row r="1618" spans="1:25" s="16" customFormat="1" ht="18.75">
      <c r="A1618" s="15"/>
      <c r="B1618" s="15"/>
      <c r="C1618" s="15"/>
      <c r="D1618" s="15"/>
      <c r="I1618" s="25"/>
      <c r="W1618" s="37"/>
      <c r="X1618" s="25"/>
      <c r="Y1618" s="63"/>
    </row>
    <row r="1619" spans="1:25" s="16" customFormat="1" ht="18.75">
      <c r="A1619" s="15"/>
      <c r="B1619" s="15"/>
      <c r="C1619" s="15"/>
      <c r="D1619" s="15"/>
      <c r="I1619" s="25"/>
      <c r="W1619" s="37"/>
      <c r="X1619" s="25"/>
      <c r="Y1619" s="63"/>
    </row>
    <row r="1620" spans="1:25" s="16" customFormat="1" ht="18.75">
      <c r="A1620" s="15"/>
      <c r="B1620" s="15"/>
      <c r="C1620" s="15"/>
      <c r="D1620" s="15"/>
      <c r="I1620" s="25"/>
      <c r="W1620" s="37"/>
      <c r="X1620" s="25"/>
      <c r="Y1620" s="63"/>
    </row>
    <row r="1621" spans="1:25" s="16" customFormat="1" ht="18.75">
      <c r="A1621" s="15"/>
      <c r="B1621" s="15"/>
      <c r="C1621" s="15"/>
      <c r="D1621" s="15"/>
      <c r="I1621" s="25"/>
      <c r="W1621" s="37"/>
      <c r="X1621" s="25"/>
      <c r="Y1621" s="63"/>
    </row>
    <row r="1622" spans="1:25" s="16" customFormat="1" ht="18.75">
      <c r="A1622" s="15"/>
      <c r="B1622" s="15"/>
      <c r="C1622" s="15"/>
      <c r="D1622" s="15"/>
      <c r="I1622" s="25"/>
      <c r="W1622" s="37"/>
      <c r="X1622" s="25"/>
      <c r="Y1622" s="63"/>
    </row>
    <row r="1623" spans="1:25" s="16" customFormat="1" ht="18.75">
      <c r="A1623" s="15"/>
      <c r="B1623" s="15"/>
      <c r="C1623" s="15"/>
      <c r="D1623" s="15"/>
      <c r="I1623" s="25"/>
      <c r="W1623" s="37"/>
      <c r="X1623" s="25"/>
      <c r="Y1623" s="63"/>
    </row>
    <row r="1624" spans="1:25" s="16" customFormat="1" ht="18.75">
      <c r="A1624" s="15"/>
      <c r="B1624" s="15"/>
      <c r="C1624" s="15"/>
      <c r="D1624" s="15"/>
      <c r="I1624" s="25"/>
      <c r="W1624" s="37"/>
      <c r="X1624" s="25"/>
      <c r="Y1624" s="63"/>
    </row>
    <row r="1625" spans="1:25" s="16" customFormat="1" ht="18.75">
      <c r="A1625" s="15"/>
      <c r="B1625" s="15"/>
      <c r="C1625" s="15"/>
      <c r="D1625" s="15"/>
      <c r="I1625" s="25"/>
      <c r="W1625" s="37"/>
      <c r="X1625" s="25"/>
      <c r="Y1625" s="63"/>
    </row>
    <row r="1626" spans="1:25" s="16" customFormat="1" ht="18.75">
      <c r="A1626" s="15"/>
      <c r="B1626" s="15"/>
      <c r="C1626" s="15"/>
      <c r="D1626" s="15"/>
      <c r="I1626" s="25"/>
      <c r="W1626" s="37"/>
      <c r="X1626" s="25"/>
      <c r="Y1626" s="63"/>
    </row>
    <row r="1627" spans="1:25" s="16" customFormat="1" ht="18.75">
      <c r="A1627" s="15"/>
      <c r="B1627" s="15"/>
      <c r="C1627" s="15"/>
      <c r="D1627" s="15"/>
      <c r="I1627" s="25"/>
      <c r="W1627" s="37"/>
      <c r="X1627" s="25"/>
      <c r="Y1627" s="63"/>
    </row>
    <row r="1628" spans="1:25" s="16" customFormat="1" ht="18.75">
      <c r="A1628" s="15"/>
      <c r="B1628" s="15"/>
      <c r="C1628" s="15"/>
      <c r="D1628" s="15"/>
      <c r="I1628" s="25"/>
      <c r="W1628" s="37"/>
      <c r="X1628" s="25"/>
      <c r="Y1628" s="63"/>
    </row>
    <row r="1629" spans="1:25" s="16" customFormat="1" ht="18.75">
      <c r="A1629" s="15"/>
      <c r="B1629" s="15"/>
      <c r="C1629" s="15"/>
      <c r="D1629" s="15"/>
      <c r="I1629" s="25"/>
      <c r="W1629" s="37"/>
      <c r="X1629" s="25"/>
      <c r="Y1629" s="63"/>
    </row>
    <row r="1630" spans="1:25" s="16" customFormat="1" ht="18.75">
      <c r="A1630" s="15"/>
      <c r="B1630" s="15"/>
      <c r="C1630" s="15"/>
      <c r="D1630" s="15"/>
      <c r="I1630" s="25"/>
      <c r="W1630" s="37"/>
      <c r="X1630" s="25"/>
      <c r="Y1630" s="63"/>
    </row>
    <row r="1631" spans="1:25" s="16" customFormat="1" ht="18.75">
      <c r="A1631" s="15"/>
      <c r="B1631" s="15"/>
      <c r="C1631" s="15"/>
      <c r="D1631" s="15"/>
      <c r="I1631" s="25"/>
      <c r="W1631" s="37"/>
      <c r="X1631" s="25"/>
      <c r="Y1631" s="63"/>
    </row>
    <row r="1632" spans="1:25" s="16" customFormat="1" ht="18.75">
      <c r="A1632" s="15"/>
      <c r="B1632" s="15"/>
      <c r="C1632" s="15"/>
      <c r="D1632" s="15"/>
      <c r="I1632" s="25"/>
      <c r="W1632" s="37"/>
      <c r="X1632" s="25"/>
      <c r="Y1632" s="63"/>
    </row>
    <row r="1633" spans="1:25" s="16" customFormat="1" ht="18.75">
      <c r="A1633" s="15"/>
      <c r="B1633" s="15"/>
      <c r="C1633" s="15"/>
      <c r="D1633" s="15"/>
      <c r="I1633" s="25"/>
      <c r="W1633" s="37"/>
      <c r="X1633" s="25"/>
      <c r="Y1633" s="63"/>
    </row>
    <row r="1634" spans="1:25" s="16" customFormat="1" ht="18.75">
      <c r="A1634" s="15"/>
      <c r="B1634" s="15"/>
      <c r="C1634" s="15"/>
      <c r="D1634" s="15"/>
      <c r="I1634" s="25"/>
      <c r="W1634" s="37"/>
      <c r="X1634" s="25"/>
      <c r="Y1634" s="63"/>
    </row>
    <row r="1635" spans="1:25" s="16" customFormat="1" ht="18.75">
      <c r="A1635" s="15"/>
      <c r="B1635" s="15"/>
      <c r="C1635" s="15"/>
      <c r="D1635" s="15"/>
      <c r="I1635" s="25"/>
      <c r="W1635" s="37"/>
      <c r="X1635" s="25"/>
      <c r="Y1635" s="63"/>
    </row>
    <row r="1636" spans="1:25" s="16" customFormat="1" ht="18.75">
      <c r="A1636" s="15"/>
      <c r="B1636" s="15"/>
      <c r="C1636" s="15"/>
      <c r="D1636" s="15"/>
      <c r="I1636" s="25"/>
      <c r="W1636" s="37"/>
      <c r="X1636" s="25"/>
      <c r="Y1636" s="63"/>
    </row>
    <row r="1637" spans="1:25" s="16" customFormat="1" ht="18.75">
      <c r="A1637" s="15"/>
      <c r="B1637" s="15"/>
      <c r="C1637" s="15"/>
      <c r="D1637" s="15"/>
      <c r="I1637" s="25"/>
      <c r="W1637" s="37"/>
      <c r="X1637" s="25"/>
      <c r="Y1637" s="63"/>
    </row>
    <row r="1638" spans="1:25" s="16" customFormat="1" ht="18.75">
      <c r="A1638" s="15"/>
      <c r="B1638" s="15"/>
      <c r="C1638" s="15"/>
      <c r="D1638" s="15"/>
      <c r="I1638" s="25"/>
      <c r="W1638" s="37"/>
      <c r="X1638" s="25"/>
      <c r="Y1638" s="63"/>
    </row>
    <row r="1639" spans="1:25" s="16" customFormat="1" ht="18.75">
      <c r="A1639" s="15"/>
      <c r="B1639" s="15"/>
      <c r="C1639" s="15"/>
      <c r="D1639" s="15"/>
      <c r="I1639" s="25"/>
      <c r="W1639" s="37"/>
      <c r="X1639" s="25"/>
      <c r="Y1639" s="63"/>
    </row>
    <row r="1640" spans="1:25" s="16" customFormat="1" ht="18.75">
      <c r="A1640" s="15"/>
      <c r="B1640" s="15"/>
      <c r="C1640" s="15"/>
      <c r="D1640" s="15"/>
      <c r="I1640" s="25"/>
      <c r="W1640" s="37"/>
      <c r="X1640" s="25"/>
      <c r="Y1640" s="63"/>
    </row>
    <row r="1641" spans="1:25" s="16" customFormat="1" ht="18.75">
      <c r="A1641" s="15"/>
      <c r="B1641" s="15"/>
      <c r="C1641" s="15"/>
      <c r="D1641" s="15"/>
      <c r="I1641" s="25"/>
      <c r="W1641" s="37"/>
      <c r="X1641" s="25"/>
      <c r="Y1641" s="63"/>
    </row>
    <row r="1642" spans="1:25" s="16" customFormat="1" ht="18.75">
      <c r="A1642" s="15"/>
      <c r="B1642" s="15"/>
      <c r="C1642" s="15"/>
      <c r="D1642" s="15"/>
      <c r="I1642" s="25"/>
      <c r="W1642" s="37"/>
      <c r="X1642" s="25"/>
      <c r="Y1642" s="63"/>
    </row>
    <row r="1643" spans="1:25" s="16" customFormat="1" ht="18.75">
      <c r="A1643" s="15"/>
      <c r="B1643" s="15"/>
      <c r="C1643" s="15"/>
      <c r="D1643" s="15"/>
      <c r="I1643" s="25"/>
      <c r="W1643" s="37"/>
      <c r="X1643" s="25"/>
      <c r="Y1643" s="63"/>
    </row>
    <row r="1644" spans="1:25" s="16" customFormat="1" ht="18.75">
      <c r="A1644" s="15"/>
      <c r="B1644" s="15"/>
      <c r="C1644" s="15"/>
      <c r="D1644" s="15"/>
      <c r="I1644" s="25"/>
      <c r="W1644" s="37"/>
      <c r="X1644" s="25"/>
      <c r="Y1644" s="63"/>
    </row>
    <row r="1645" spans="1:25" s="16" customFormat="1" ht="18.75">
      <c r="A1645" s="15"/>
      <c r="B1645" s="15"/>
      <c r="C1645" s="15"/>
      <c r="D1645" s="15"/>
      <c r="I1645" s="25"/>
      <c r="W1645" s="37"/>
      <c r="X1645" s="25"/>
      <c r="Y1645" s="63"/>
    </row>
    <row r="1646" spans="1:25" s="16" customFormat="1" ht="18.75">
      <c r="A1646" s="15"/>
      <c r="B1646" s="15"/>
      <c r="C1646" s="15"/>
      <c r="D1646" s="15"/>
      <c r="I1646" s="25"/>
      <c r="W1646" s="37"/>
      <c r="X1646" s="25"/>
      <c r="Y1646" s="63"/>
    </row>
    <row r="1647" spans="1:25" s="16" customFormat="1" ht="18.75">
      <c r="A1647" s="15"/>
      <c r="B1647" s="15"/>
      <c r="C1647" s="15"/>
      <c r="D1647" s="15"/>
      <c r="I1647" s="25"/>
      <c r="W1647" s="37"/>
      <c r="X1647" s="25"/>
      <c r="Y1647" s="63"/>
    </row>
    <row r="1648" spans="1:25" s="16" customFormat="1" ht="18.75">
      <c r="A1648" s="15"/>
      <c r="B1648" s="15"/>
      <c r="C1648" s="15"/>
      <c r="D1648" s="15"/>
      <c r="I1648" s="25"/>
      <c r="W1648" s="37"/>
      <c r="X1648" s="25"/>
      <c r="Y1648" s="63"/>
    </row>
    <row r="1649" spans="1:25" s="16" customFormat="1" ht="18.75">
      <c r="A1649" s="15"/>
      <c r="B1649" s="15"/>
      <c r="C1649" s="15"/>
      <c r="D1649" s="15"/>
      <c r="I1649" s="25"/>
      <c r="W1649" s="37"/>
      <c r="X1649" s="25"/>
      <c r="Y1649" s="63"/>
    </row>
    <row r="1650" spans="1:25" s="16" customFormat="1" ht="18.75">
      <c r="A1650" s="15"/>
      <c r="B1650" s="15"/>
      <c r="C1650" s="15"/>
      <c r="D1650" s="15"/>
      <c r="I1650" s="25"/>
      <c r="W1650" s="37"/>
      <c r="X1650" s="25"/>
      <c r="Y1650" s="63"/>
    </row>
    <row r="1651" spans="1:25" s="16" customFormat="1" ht="18.75">
      <c r="A1651" s="15"/>
      <c r="B1651" s="15"/>
      <c r="C1651" s="15"/>
      <c r="D1651" s="15"/>
      <c r="I1651" s="25"/>
      <c r="W1651" s="37"/>
      <c r="X1651" s="25"/>
      <c r="Y1651" s="63"/>
    </row>
    <row r="1652" spans="1:25" s="16" customFormat="1" ht="18.75">
      <c r="A1652" s="15"/>
      <c r="B1652" s="15"/>
      <c r="C1652" s="15"/>
      <c r="D1652" s="15"/>
      <c r="I1652" s="25"/>
      <c r="W1652" s="37"/>
      <c r="X1652" s="25"/>
      <c r="Y1652" s="63"/>
    </row>
    <row r="1653" spans="1:25" s="16" customFormat="1" ht="18.75">
      <c r="A1653" s="15"/>
      <c r="B1653" s="15"/>
      <c r="C1653" s="15"/>
      <c r="D1653" s="15"/>
      <c r="I1653" s="25"/>
      <c r="W1653" s="37"/>
      <c r="X1653" s="25"/>
      <c r="Y1653" s="63"/>
    </row>
    <row r="1654" spans="1:25" s="16" customFormat="1" ht="18.75">
      <c r="A1654" s="15"/>
      <c r="B1654" s="15"/>
      <c r="C1654" s="15"/>
      <c r="D1654" s="15"/>
      <c r="I1654" s="25"/>
      <c r="W1654" s="37"/>
      <c r="X1654" s="25"/>
      <c r="Y1654" s="63"/>
    </row>
    <row r="1655" spans="1:25" s="16" customFormat="1" ht="18.75">
      <c r="A1655" s="15"/>
      <c r="B1655" s="15"/>
      <c r="C1655" s="15"/>
      <c r="D1655" s="15"/>
      <c r="I1655" s="25"/>
      <c r="W1655" s="37"/>
      <c r="X1655" s="25"/>
      <c r="Y1655" s="63"/>
    </row>
    <row r="1656" spans="1:25" s="16" customFormat="1" ht="18.75">
      <c r="A1656" s="15"/>
      <c r="B1656" s="15"/>
      <c r="C1656" s="15"/>
      <c r="D1656" s="15"/>
      <c r="I1656" s="25"/>
      <c r="W1656" s="37"/>
      <c r="X1656" s="25"/>
      <c r="Y1656" s="63"/>
    </row>
    <row r="1657" spans="1:25" s="16" customFormat="1" ht="18.75">
      <c r="A1657" s="15"/>
      <c r="B1657" s="15"/>
      <c r="C1657" s="15"/>
      <c r="D1657" s="15"/>
      <c r="I1657" s="25"/>
      <c r="W1657" s="37"/>
      <c r="X1657" s="25"/>
      <c r="Y1657" s="63"/>
    </row>
    <row r="1658" spans="1:25" s="16" customFormat="1" ht="18.75">
      <c r="A1658" s="15"/>
      <c r="B1658" s="15"/>
      <c r="C1658" s="15"/>
      <c r="D1658" s="15"/>
      <c r="I1658" s="25"/>
      <c r="W1658" s="37"/>
      <c r="X1658" s="25"/>
      <c r="Y1658" s="63"/>
    </row>
    <row r="1659" spans="1:25" s="16" customFormat="1" ht="18.75">
      <c r="A1659" s="15"/>
      <c r="B1659" s="15"/>
      <c r="C1659" s="15"/>
      <c r="D1659" s="15"/>
      <c r="I1659" s="25"/>
      <c r="W1659" s="37"/>
      <c r="X1659" s="25"/>
      <c r="Y1659" s="63"/>
    </row>
    <row r="1660" spans="1:25" s="16" customFormat="1" ht="18.75">
      <c r="A1660" s="15"/>
      <c r="B1660" s="15"/>
      <c r="C1660" s="15"/>
      <c r="D1660" s="15"/>
      <c r="I1660" s="25"/>
      <c r="W1660" s="37"/>
      <c r="X1660" s="25"/>
      <c r="Y1660" s="63"/>
    </row>
    <row r="1661" spans="1:25" s="16" customFormat="1" ht="18.75">
      <c r="A1661" s="15"/>
      <c r="B1661" s="15"/>
      <c r="C1661" s="15"/>
      <c r="D1661" s="15"/>
      <c r="I1661" s="25"/>
      <c r="W1661" s="37"/>
      <c r="X1661" s="25"/>
      <c r="Y1661" s="63"/>
    </row>
    <row r="1662" spans="1:25" s="16" customFormat="1" ht="18.75">
      <c r="A1662" s="15"/>
      <c r="B1662" s="15"/>
      <c r="C1662" s="15"/>
      <c r="D1662" s="15"/>
      <c r="I1662" s="25"/>
      <c r="W1662" s="37"/>
      <c r="X1662" s="25"/>
      <c r="Y1662" s="63"/>
    </row>
    <row r="1663" spans="1:25" s="16" customFormat="1" ht="18.75">
      <c r="A1663" s="15"/>
      <c r="B1663" s="15"/>
      <c r="C1663" s="15"/>
      <c r="D1663" s="15"/>
      <c r="I1663" s="25"/>
      <c r="W1663" s="37"/>
      <c r="X1663" s="25"/>
      <c r="Y1663" s="63"/>
    </row>
    <row r="1664" spans="1:25" s="16" customFormat="1" ht="18.75">
      <c r="A1664" s="15"/>
      <c r="B1664" s="15"/>
      <c r="C1664" s="15"/>
      <c r="D1664" s="15"/>
      <c r="I1664" s="25"/>
      <c r="W1664" s="37"/>
      <c r="X1664" s="25"/>
      <c r="Y1664" s="63"/>
    </row>
    <row r="1665" spans="1:25" s="16" customFormat="1" ht="18.75">
      <c r="A1665" s="15"/>
      <c r="B1665" s="15"/>
      <c r="C1665" s="15"/>
      <c r="D1665" s="15"/>
      <c r="I1665" s="25"/>
      <c r="W1665" s="37"/>
      <c r="X1665" s="25"/>
      <c r="Y1665" s="63"/>
    </row>
    <row r="1666" spans="1:25" s="16" customFormat="1" ht="18.75">
      <c r="A1666" s="15"/>
      <c r="B1666" s="15"/>
      <c r="C1666" s="15"/>
      <c r="D1666" s="15"/>
      <c r="I1666" s="25"/>
      <c r="W1666" s="37"/>
      <c r="X1666" s="25"/>
      <c r="Y1666" s="63"/>
    </row>
    <row r="1667" spans="1:25" s="16" customFormat="1" ht="18.75">
      <c r="A1667" s="15"/>
      <c r="B1667" s="15"/>
      <c r="C1667" s="15"/>
      <c r="D1667" s="15"/>
      <c r="I1667" s="25"/>
      <c r="W1667" s="37"/>
      <c r="X1667" s="25"/>
      <c r="Y1667" s="63"/>
    </row>
    <row r="1668" spans="1:25" s="16" customFormat="1" ht="18.75">
      <c r="A1668" s="15"/>
      <c r="B1668" s="15"/>
      <c r="C1668" s="15"/>
      <c r="D1668" s="15"/>
      <c r="I1668" s="25"/>
      <c r="W1668" s="37"/>
      <c r="X1668" s="25"/>
      <c r="Y1668" s="63"/>
    </row>
    <row r="1669" spans="1:25" s="16" customFormat="1" ht="18.75">
      <c r="A1669" s="15"/>
      <c r="B1669" s="15"/>
      <c r="C1669" s="15"/>
      <c r="D1669" s="15"/>
      <c r="I1669" s="25"/>
      <c r="W1669" s="37"/>
      <c r="X1669" s="25"/>
      <c r="Y1669" s="63"/>
    </row>
    <row r="1670" spans="1:25" s="16" customFormat="1" ht="18.75">
      <c r="A1670" s="15"/>
      <c r="B1670" s="15"/>
      <c r="C1670" s="15"/>
      <c r="D1670" s="15"/>
      <c r="I1670" s="25"/>
      <c r="W1670" s="37"/>
      <c r="X1670" s="25"/>
      <c r="Y1670" s="63"/>
    </row>
    <row r="1671" spans="1:25" s="16" customFormat="1" ht="18.75">
      <c r="A1671" s="15"/>
      <c r="B1671" s="15"/>
      <c r="C1671" s="15"/>
      <c r="D1671" s="15"/>
      <c r="I1671" s="25"/>
      <c r="W1671" s="37"/>
      <c r="X1671" s="25"/>
      <c r="Y1671" s="63"/>
    </row>
    <row r="1672" spans="1:25" s="16" customFormat="1" ht="18.75">
      <c r="A1672" s="15"/>
      <c r="B1672" s="15"/>
      <c r="C1672" s="15"/>
      <c r="D1672" s="15"/>
      <c r="I1672" s="25"/>
      <c r="W1672" s="37"/>
      <c r="X1672" s="25"/>
      <c r="Y1672" s="63"/>
    </row>
    <row r="1673" spans="1:25" s="16" customFormat="1" ht="18.75">
      <c r="A1673" s="15"/>
      <c r="B1673" s="15"/>
      <c r="C1673" s="15"/>
      <c r="D1673" s="15"/>
      <c r="I1673" s="25"/>
      <c r="W1673" s="37"/>
      <c r="X1673" s="25"/>
      <c r="Y1673" s="63"/>
    </row>
    <row r="1674" spans="1:25" s="16" customFormat="1" ht="18.75">
      <c r="A1674" s="15"/>
      <c r="B1674" s="15"/>
      <c r="C1674" s="15"/>
      <c r="D1674" s="15"/>
      <c r="I1674" s="25"/>
      <c r="W1674" s="37"/>
      <c r="X1674" s="25"/>
      <c r="Y1674" s="63"/>
    </row>
    <row r="1675" spans="1:25" s="16" customFormat="1" ht="18.75">
      <c r="A1675" s="15"/>
      <c r="B1675" s="15"/>
      <c r="C1675" s="15"/>
      <c r="D1675" s="15"/>
      <c r="I1675" s="25"/>
      <c r="W1675" s="37"/>
      <c r="X1675" s="25"/>
      <c r="Y1675" s="63"/>
    </row>
    <row r="1676" spans="1:25" s="16" customFormat="1" ht="18.75">
      <c r="A1676" s="15"/>
      <c r="B1676" s="15"/>
      <c r="C1676" s="15"/>
      <c r="D1676" s="15"/>
      <c r="I1676" s="25"/>
      <c r="W1676" s="37"/>
      <c r="X1676" s="25"/>
      <c r="Y1676" s="63"/>
    </row>
    <row r="1677" spans="1:25" s="16" customFormat="1" ht="18.75">
      <c r="A1677" s="15"/>
      <c r="B1677" s="15"/>
      <c r="C1677" s="15"/>
      <c r="D1677" s="15"/>
      <c r="I1677" s="25"/>
      <c r="W1677" s="37"/>
      <c r="X1677" s="25"/>
      <c r="Y1677" s="63"/>
    </row>
    <row r="1678" spans="1:25" s="16" customFormat="1" ht="18.75">
      <c r="A1678" s="15"/>
      <c r="B1678" s="15"/>
      <c r="C1678" s="15"/>
      <c r="D1678" s="15"/>
      <c r="I1678" s="25"/>
      <c r="W1678" s="37"/>
      <c r="X1678" s="25"/>
      <c r="Y1678" s="63"/>
    </row>
    <row r="1679" spans="1:25" s="16" customFormat="1" ht="18.75">
      <c r="A1679" s="15"/>
      <c r="B1679" s="15"/>
      <c r="C1679" s="15"/>
      <c r="D1679" s="15"/>
      <c r="I1679" s="25"/>
      <c r="W1679" s="37"/>
      <c r="X1679" s="25"/>
      <c r="Y1679" s="63"/>
    </row>
    <row r="1680" spans="1:25" s="16" customFormat="1" ht="18.75">
      <c r="A1680" s="15"/>
      <c r="B1680" s="15"/>
      <c r="C1680" s="15"/>
      <c r="D1680" s="15"/>
      <c r="I1680" s="25"/>
      <c r="W1680" s="37"/>
      <c r="X1680" s="25"/>
      <c r="Y1680" s="63"/>
    </row>
    <row r="1681" spans="1:25" s="16" customFormat="1" ht="18.75">
      <c r="A1681" s="15"/>
      <c r="B1681" s="15"/>
      <c r="C1681" s="15"/>
      <c r="D1681" s="15"/>
      <c r="I1681" s="25"/>
      <c r="W1681" s="37"/>
      <c r="X1681" s="25"/>
      <c r="Y1681" s="63"/>
    </row>
    <row r="1682" spans="1:25" s="16" customFormat="1" ht="18.75">
      <c r="A1682" s="15"/>
      <c r="B1682" s="15"/>
      <c r="C1682" s="15"/>
      <c r="D1682" s="15"/>
      <c r="I1682" s="25"/>
      <c r="W1682" s="37"/>
      <c r="X1682" s="25"/>
      <c r="Y1682" s="63"/>
    </row>
    <row r="1683" spans="1:25" s="16" customFormat="1" ht="18.75">
      <c r="A1683" s="15"/>
      <c r="B1683" s="15"/>
      <c r="C1683" s="15"/>
      <c r="D1683" s="15"/>
      <c r="I1683" s="25"/>
      <c r="W1683" s="37"/>
      <c r="X1683" s="25"/>
      <c r="Y1683" s="63"/>
    </row>
    <row r="1684" spans="1:25" s="16" customFormat="1" ht="18.75">
      <c r="A1684" s="15"/>
      <c r="B1684" s="15"/>
      <c r="C1684" s="15"/>
      <c r="D1684" s="15"/>
      <c r="I1684" s="25"/>
      <c r="W1684" s="37"/>
      <c r="X1684" s="25"/>
      <c r="Y1684" s="63"/>
    </row>
    <row r="1685" spans="1:25" s="16" customFormat="1" ht="18.75">
      <c r="A1685" s="15"/>
      <c r="B1685" s="15"/>
      <c r="C1685" s="15"/>
      <c r="D1685" s="15"/>
      <c r="I1685" s="25"/>
      <c r="W1685" s="37"/>
      <c r="X1685" s="25"/>
      <c r="Y1685" s="63"/>
    </row>
    <row r="1686" spans="1:25" s="16" customFormat="1" ht="18.75">
      <c r="A1686" s="15"/>
      <c r="B1686" s="15"/>
      <c r="C1686" s="15"/>
      <c r="D1686" s="15"/>
      <c r="I1686" s="25"/>
      <c r="W1686" s="37"/>
      <c r="X1686" s="25"/>
      <c r="Y1686" s="63"/>
    </row>
    <row r="1687" spans="1:25" s="16" customFormat="1" ht="18.75">
      <c r="A1687" s="15"/>
      <c r="B1687" s="15"/>
      <c r="C1687" s="15"/>
      <c r="D1687" s="15"/>
      <c r="I1687" s="25"/>
      <c r="W1687" s="37"/>
      <c r="X1687" s="25"/>
      <c r="Y1687" s="63"/>
    </row>
    <row r="1688" spans="1:25" s="16" customFormat="1" ht="18.75">
      <c r="A1688" s="15"/>
      <c r="B1688" s="15"/>
      <c r="C1688" s="15"/>
      <c r="D1688" s="15"/>
      <c r="I1688" s="25"/>
      <c r="W1688" s="37"/>
      <c r="X1688" s="25"/>
      <c r="Y1688" s="63"/>
    </row>
    <row r="1689" spans="1:25" s="16" customFormat="1" ht="18.75">
      <c r="A1689" s="15"/>
      <c r="B1689" s="15"/>
      <c r="C1689" s="15"/>
      <c r="D1689" s="15"/>
      <c r="I1689" s="25"/>
      <c r="W1689" s="37"/>
      <c r="X1689" s="25"/>
      <c r="Y1689" s="63"/>
    </row>
    <row r="1690" spans="1:25" s="16" customFormat="1" ht="18.75">
      <c r="A1690" s="15"/>
      <c r="B1690" s="15"/>
      <c r="C1690" s="15"/>
      <c r="D1690" s="15"/>
      <c r="I1690" s="25"/>
      <c r="W1690" s="37"/>
      <c r="X1690" s="25"/>
      <c r="Y1690" s="63"/>
    </row>
    <row r="1691" spans="1:25" s="16" customFormat="1" ht="18.75">
      <c r="A1691" s="15"/>
      <c r="B1691" s="15"/>
      <c r="C1691" s="15"/>
      <c r="D1691" s="15"/>
      <c r="I1691" s="25"/>
      <c r="W1691" s="37"/>
      <c r="X1691" s="25"/>
      <c r="Y1691" s="63"/>
    </row>
    <row r="1692" spans="1:25" s="16" customFormat="1" ht="18.75">
      <c r="A1692" s="15"/>
      <c r="B1692" s="15"/>
      <c r="C1692" s="15"/>
      <c r="D1692" s="15"/>
      <c r="I1692" s="25"/>
      <c r="W1692" s="37"/>
      <c r="X1692" s="25"/>
      <c r="Y1692" s="63"/>
    </row>
    <row r="1693" spans="1:25" s="16" customFormat="1" ht="18.75">
      <c r="A1693" s="15"/>
      <c r="B1693" s="15"/>
      <c r="C1693" s="15"/>
      <c r="D1693" s="15"/>
      <c r="I1693" s="25"/>
      <c r="W1693" s="37"/>
      <c r="X1693" s="25"/>
      <c r="Y1693" s="63"/>
    </row>
    <row r="1694" spans="1:25" s="16" customFormat="1" ht="18.75">
      <c r="A1694" s="15"/>
      <c r="B1694" s="15"/>
      <c r="C1694" s="15"/>
      <c r="D1694" s="15"/>
      <c r="I1694" s="25"/>
      <c r="W1694" s="37"/>
      <c r="X1694" s="25"/>
      <c r="Y1694" s="63"/>
    </row>
    <row r="1695" spans="1:25" s="16" customFormat="1" ht="18.75">
      <c r="A1695" s="15"/>
      <c r="B1695" s="15"/>
      <c r="C1695" s="15"/>
      <c r="D1695" s="15"/>
      <c r="I1695" s="25"/>
      <c r="W1695" s="37"/>
      <c r="X1695" s="25"/>
      <c r="Y1695" s="63"/>
    </row>
    <row r="1696" spans="1:25" s="16" customFormat="1" ht="18.75">
      <c r="A1696" s="15"/>
      <c r="B1696" s="15"/>
      <c r="C1696" s="15"/>
      <c r="D1696" s="15"/>
      <c r="I1696" s="25"/>
      <c r="W1696" s="37"/>
      <c r="X1696" s="25"/>
      <c r="Y1696" s="63"/>
    </row>
    <row r="1697" spans="1:25" s="16" customFormat="1" ht="18.75">
      <c r="A1697" s="15"/>
      <c r="B1697" s="15"/>
      <c r="C1697" s="15"/>
      <c r="D1697" s="15"/>
      <c r="I1697" s="25"/>
      <c r="W1697" s="37"/>
      <c r="X1697" s="25"/>
      <c r="Y1697" s="63"/>
    </row>
    <row r="1698" spans="1:25" s="16" customFormat="1" ht="18.75">
      <c r="A1698" s="15"/>
      <c r="B1698" s="15"/>
      <c r="C1698" s="15"/>
      <c r="D1698" s="15"/>
      <c r="I1698" s="25"/>
      <c r="W1698" s="37"/>
      <c r="X1698" s="25"/>
      <c r="Y1698" s="63"/>
    </row>
    <row r="1699" spans="1:25" s="16" customFormat="1" ht="18.75">
      <c r="A1699" s="15"/>
      <c r="B1699" s="15"/>
      <c r="C1699" s="15"/>
      <c r="D1699" s="15"/>
      <c r="I1699" s="25"/>
      <c r="W1699" s="37"/>
      <c r="X1699" s="25"/>
      <c r="Y1699" s="63"/>
    </row>
    <row r="1700" spans="1:25" s="16" customFormat="1" ht="18.75">
      <c r="A1700" s="15"/>
      <c r="B1700" s="15"/>
      <c r="C1700" s="15"/>
      <c r="D1700" s="15"/>
      <c r="I1700" s="25"/>
      <c r="W1700" s="37"/>
      <c r="X1700" s="25"/>
      <c r="Y1700" s="63"/>
    </row>
    <row r="1701" spans="1:25" s="16" customFormat="1" ht="18.75">
      <c r="A1701" s="15"/>
      <c r="B1701" s="15"/>
      <c r="C1701" s="15"/>
      <c r="D1701" s="15"/>
      <c r="I1701" s="25"/>
      <c r="W1701" s="37"/>
      <c r="X1701" s="25"/>
      <c r="Y1701" s="63"/>
    </row>
    <row r="1702" spans="1:25" s="16" customFormat="1" ht="18.75">
      <c r="A1702" s="15"/>
      <c r="B1702" s="15"/>
      <c r="C1702" s="15"/>
      <c r="D1702" s="15"/>
      <c r="I1702" s="25"/>
      <c r="W1702" s="37"/>
      <c r="X1702" s="25"/>
      <c r="Y1702" s="63"/>
    </row>
    <row r="1703" spans="1:25" s="16" customFormat="1" ht="18.75">
      <c r="A1703" s="15"/>
      <c r="B1703" s="15"/>
      <c r="C1703" s="15"/>
      <c r="D1703" s="15"/>
      <c r="I1703" s="25"/>
      <c r="W1703" s="37"/>
      <c r="X1703" s="25"/>
      <c r="Y1703" s="63"/>
    </row>
    <row r="1704" spans="1:25" s="16" customFormat="1" ht="18.75">
      <c r="A1704" s="15"/>
      <c r="B1704" s="15"/>
      <c r="C1704" s="15"/>
      <c r="D1704" s="15"/>
      <c r="I1704" s="25"/>
      <c r="W1704" s="37"/>
      <c r="X1704" s="25"/>
      <c r="Y1704" s="63"/>
    </row>
    <row r="1705" spans="1:25" s="16" customFormat="1" ht="18.75">
      <c r="A1705" s="15"/>
      <c r="B1705" s="15"/>
      <c r="C1705" s="15"/>
      <c r="D1705" s="15"/>
      <c r="I1705" s="25"/>
      <c r="W1705" s="37"/>
      <c r="X1705" s="25"/>
      <c r="Y1705" s="63"/>
    </row>
    <row r="1706" spans="1:25" s="16" customFormat="1" ht="18.75">
      <c r="A1706" s="15"/>
      <c r="B1706" s="15"/>
      <c r="C1706" s="15"/>
      <c r="D1706" s="15"/>
      <c r="I1706" s="25"/>
      <c r="W1706" s="37"/>
      <c r="X1706" s="25"/>
      <c r="Y1706" s="63"/>
    </row>
    <row r="1707" spans="1:25" s="16" customFormat="1" ht="18.75">
      <c r="A1707" s="15"/>
      <c r="B1707" s="15"/>
      <c r="C1707" s="15"/>
      <c r="D1707" s="15"/>
      <c r="I1707" s="25"/>
      <c r="W1707" s="37"/>
      <c r="X1707" s="25"/>
      <c r="Y1707" s="63"/>
    </row>
    <row r="1708" spans="1:25" s="16" customFormat="1" ht="18.75">
      <c r="A1708" s="15"/>
      <c r="B1708" s="15"/>
      <c r="C1708" s="15"/>
      <c r="D1708" s="15"/>
      <c r="I1708" s="25"/>
      <c r="W1708" s="37"/>
      <c r="X1708" s="25"/>
      <c r="Y1708" s="63"/>
    </row>
    <row r="1709" spans="1:25" s="16" customFormat="1" ht="18.75">
      <c r="A1709" s="15"/>
      <c r="B1709" s="15"/>
      <c r="C1709" s="15"/>
      <c r="D1709" s="15"/>
      <c r="I1709" s="25"/>
      <c r="W1709" s="37"/>
      <c r="X1709" s="25"/>
      <c r="Y1709" s="63"/>
    </row>
    <row r="1710" spans="1:25" s="16" customFormat="1" ht="18.75">
      <c r="A1710" s="15"/>
      <c r="B1710" s="15"/>
      <c r="C1710" s="15"/>
      <c r="D1710" s="15"/>
      <c r="I1710" s="25"/>
      <c r="W1710" s="37"/>
      <c r="X1710" s="25"/>
      <c r="Y1710" s="63"/>
    </row>
    <row r="1711" spans="1:25" s="16" customFormat="1" ht="18.75">
      <c r="A1711" s="15"/>
      <c r="B1711" s="15"/>
      <c r="C1711" s="15"/>
      <c r="D1711" s="15"/>
      <c r="I1711" s="25"/>
      <c r="W1711" s="37"/>
      <c r="X1711" s="25"/>
      <c r="Y1711" s="63"/>
    </row>
    <row r="1712" spans="1:25" s="16" customFormat="1" ht="18.75">
      <c r="A1712" s="15"/>
      <c r="B1712" s="15"/>
      <c r="C1712" s="15"/>
      <c r="D1712" s="15"/>
      <c r="I1712" s="25"/>
      <c r="W1712" s="37"/>
      <c r="X1712" s="25"/>
      <c r="Y1712" s="63"/>
    </row>
    <row r="1713" spans="1:25" s="16" customFormat="1" ht="18.75">
      <c r="A1713" s="15"/>
      <c r="B1713" s="15"/>
      <c r="C1713" s="15"/>
      <c r="D1713" s="15"/>
      <c r="I1713" s="25"/>
      <c r="W1713" s="37"/>
      <c r="X1713" s="25"/>
      <c r="Y1713" s="63"/>
    </row>
    <row r="1714" spans="1:25" s="16" customFormat="1" ht="18.75">
      <c r="A1714" s="15"/>
      <c r="B1714" s="15"/>
      <c r="C1714" s="15"/>
      <c r="D1714" s="15"/>
      <c r="I1714" s="25"/>
      <c r="W1714" s="37"/>
      <c r="X1714" s="25"/>
      <c r="Y1714" s="63"/>
    </row>
    <row r="1715" spans="1:25" s="16" customFormat="1" ht="18.75">
      <c r="A1715" s="15"/>
      <c r="B1715" s="15"/>
      <c r="C1715" s="15"/>
      <c r="D1715" s="15"/>
      <c r="I1715" s="25"/>
      <c r="W1715" s="37"/>
      <c r="X1715" s="25"/>
      <c r="Y1715" s="63"/>
    </row>
    <row r="1716" spans="1:25" s="16" customFormat="1" ht="18.75">
      <c r="A1716" s="15"/>
      <c r="B1716" s="15"/>
      <c r="C1716" s="15"/>
      <c r="D1716" s="15"/>
      <c r="I1716" s="25"/>
      <c r="W1716" s="37"/>
      <c r="X1716" s="25"/>
      <c r="Y1716" s="63"/>
    </row>
    <row r="1717" spans="1:25" s="16" customFormat="1" ht="18.75">
      <c r="A1717" s="15"/>
      <c r="B1717" s="15"/>
      <c r="C1717" s="15"/>
      <c r="D1717" s="15"/>
      <c r="I1717" s="25"/>
      <c r="W1717" s="37"/>
      <c r="X1717" s="25"/>
      <c r="Y1717" s="63"/>
    </row>
    <row r="1718" spans="1:25" s="16" customFormat="1" ht="18.75">
      <c r="A1718" s="15"/>
      <c r="B1718" s="15"/>
      <c r="C1718" s="15"/>
      <c r="D1718" s="15"/>
      <c r="I1718" s="25"/>
      <c r="W1718" s="37"/>
      <c r="X1718" s="25"/>
      <c r="Y1718" s="63"/>
    </row>
    <row r="1719" spans="1:25" s="16" customFormat="1" ht="18.75">
      <c r="A1719" s="15"/>
      <c r="B1719" s="15"/>
      <c r="C1719" s="15"/>
      <c r="D1719" s="15"/>
      <c r="I1719" s="25"/>
      <c r="W1719" s="37"/>
      <c r="X1719" s="25"/>
      <c r="Y1719" s="63"/>
    </row>
    <row r="1720" spans="1:25" s="16" customFormat="1" ht="18.75">
      <c r="A1720" s="15"/>
      <c r="B1720" s="15"/>
      <c r="C1720" s="15"/>
      <c r="D1720" s="15"/>
      <c r="I1720" s="25"/>
      <c r="W1720" s="37"/>
      <c r="X1720" s="25"/>
      <c r="Y1720" s="63"/>
    </row>
    <row r="1721" spans="1:25" s="16" customFormat="1" ht="18.75">
      <c r="A1721" s="15"/>
      <c r="B1721" s="15"/>
      <c r="C1721" s="15"/>
      <c r="D1721" s="15"/>
      <c r="I1721" s="25"/>
      <c r="W1721" s="37"/>
      <c r="X1721" s="25"/>
      <c r="Y1721" s="63"/>
    </row>
    <row r="1722" spans="1:25" s="16" customFormat="1" ht="18.75">
      <c r="A1722" s="15"/>
      <c r="B1722" s="15"/>
      <c r="C1722" s="15"/>
      <c r="D1722" s="15"/>
      <c r="I1722" s="25"/>
      <c r="W1722" s="37"/>
      <c r="X1722" s="25"/>
      <c r="Y1722" s="63"/>
    </row>
    <row r="1723" spans="1:25" s="16" customFormat="1" ht="18.75">
      <c r="A1723" s="15"/>
      <c r="B1723" s="15"/>
      <c r="C1723" s="15"/>
      <c r="D1723" s="15"/>
      <c r="I1723" s="25"/>
      <c r="W1723" s="37"/>
      <c r="X1723" s="25"/>
      <c r="Y1723" s="63"/>
    </row>
    <row r="1724" spans="1:25" s="16" customFormat="1" ht="18.75">
      <c r="A1724" s="15"/>
      <c r="B1724" s="15"/>
      <c r="C1724" s="15"/>
      <c r="D1724" s="15"/>
      <c r="I1724" s="25"/>
      <c r="W1724" s="37"/>
      <c r="X1724" s="25"/>
      <c r="Y1724" s="63"/>
    </row>
    <row r="1725" spans="1:25" s="16" customFormat="1" ht="18.75">
      <c r="A1725" s="15"/>
      <c r="B1725" s="15"/>
      <c r="C1725" s="15"/>
      <c r="D1725" s="15"/>
      <c r="I1725" s="25"/>
      <c r="W1725" s="37"/>
      <c r="X1725" s="25"/>
      <c r="Y1725" s="63"/>
    </row>
    <row r="1726" spans="1:25" s="16" customFormat="1" ht="18.75">
      <c r="A1726" s="15"/>
      <c r="B1726" s="15"/>
      <c r="C1726" s="15"/>
      <c r="D1726" s="15"/>
      <c r="I1726" s="25"/>
      <c r="W1726" s="37"/>
      <c r="X1726" s="25"/>
      <c r="Y1726" s="63"/>
    </row>
    <row r="1727" spans="1:25" s="16" customFormat="1" ht="18.75">
      <c r="A1727" s="15"/>
      <c r="B1727" s="15"/>
      <c r="C1727" s="15"/>
      <c r="D1727" s="15"/>
      <c r="I1727" s="25"/>
      <c r="W1727" s="37"/>
      <c r="X1727" s="25"/>
      <c r="Y1727" s="63"/>
    </row>
    <row r="1728" spans="1:25" s="16" customFormat="1" ht="18.75">
      <c r="A1728" s="15"/>
      <c r="B1728" s="15"/>
      <c r="C1728" s="15"/>
      <c r="D1728" s="15"/>
      <c r="I1728" s="25"/>
      <c r="W1728" s="37"/>
      <c r="X1728" s="25"/>
      <c r="Y1728" s="63"/>
    </row>
    <row r="1729" spans="1:25" s="16" customFormat="1" ht="18.75">
      <c r="A1729" s="15"/>
      <c r="B1729" s="15"/>
      <c r="C1729" s="15"/>
      <c r="D1729" s="15"/>
      <c r="I1729" s="25"/>
      <c r="W1729" s="37"/>
      <c r="X1729" s="25"/>
      <c r="Y1729" s="63"/>
    </row>
    <row r="1730" spans="1:25" s="16" customFormat="1" ht="18.75">
      <c r="A1730" s="15"/>
      <c r="B1730" s="15"/>
      <c r="C1730" s="15"/>
      <c r="D1730" s="15"/>
      <c r="I1730" s="25"/>
      <c r="W1730" s="37"/>
      <c r="X1730" s="25"/>
      <c r="Y1730" s="63"/>
    </row>
    <row r="1731" spans="1:25" s="16" customFormat="1" ht="18.75">
      <c r="A1731" s="15"/>
      <c r="B1731" s="15"/>
      <c r="C1731" s="15"/>
      <c r="D1731" s="15"/>
      <c r="I1731" s="25"/>
      <c r="W1731" s="37"/>
      <c r="X1731" s="25"/>
      <c r="Y1731" s="63"/>
    </row>
    <row r="1732" spans="1:25" s="16" customFormat="1" ht="18.75">
      <c r="A1732" s="15"/>
      <c r="B1732" s="15"/>
      <c r="C1732" s="15"/>
      <c r="D1732" s="15"/>
      <c r="I1732" s="25"/>
      <c r="W1732" s="37"/>
      <c r="X1732" s="25"/>
      <c r="Y1732" s="63"/>
    </row>
    <row r="1733" spans="1:25" s="16" customFormat="1" ht="18.75">
      <c r="A1733" s="15"/>
      <c r="B1733" s="15"/>
      <c r="C1733" s="15"/>
      <c r="D1733" s="15"/>
      <c r="I1733" s="25"/>
      <c r="W1733" s="37"/>
      <c r="X1733" s="25"/>
      <c r="Y1733" s="63"/>
    </row>
    <row r="1734" spans="1:25" s="16" customFormat="1" ht="18.75">
      <c r="A1734" s="15"/>
      <c r="B1734" s="15"/>
      <c r="C1734" s="15"/>
      <c r="D1734" s="15"/>
      <c r="I1734" s="25"/>
      <c r="W1734" s="37"/>
      <c r="X1734" s="25"/>
      <c r="Y1734" s="63"/>
    </row>
    <row r="1735" spans="1:25" s="16" customFormat="1" ht="18.75">
      <c r="A1735" s="15"/>
      <c r="B1735" s="15"/>
      <c r="C1735" s="15"/>
      <c r="D1735" s="15"/>
      <c r="I1735" s="25"/>
      <c r="W1735" s="37"/>
      <c r="X1735" s="25"/>
      <c r="Y1735" s="63"/>
    </row>
    <row r="1736" spans="1:25" s="16" customFormat="1" ht="18.75">
      <c r="A1736" s="15"/>
      <c r="B1736" s="15"/>
      <c r="C1736" s="15"/>
      <c r="D1736" s="15"/>
      <c r="I1736" s="25"/>
      <c r="W1736" s="37"/>
      <c r="X1736" s="25"/>
      <c r="Y1736" s="63"/>
    </row>
    <row r="1737" spans="1:25" s="16" customFormat="1" ht="18.75">
      <c r="A1737" s="15"/>
      <c r="B1737" s="15"/>
      <c r="C1737" s="15"/>
      <c r="D1737" s="15"/>
      <c r="I1737" s="25"/>
      <c r="W1737" s="37"/>
      <c r="X1737" s="25"/>
      <c r="Y1737" s="63"/>
    </row>
    <row r="1738" spans="1:25" s="16" customFormat="1" ht="18.75">
      <c r="A1738" s="15"/>
      <c r="B1738" s="15"/>
      <c r="C1738" s="15"/>
      <c r="D1738" s="15"/>
      <c r="I1738" s="25"/>
      <c r="W1738" s="37"/>
      <c r="X1738" s="25"/>
      <c r="Y1738" s="63"/>
    </row>
    <row r="1739" spans="1:25" s="16" customFormat="1" ht="18.75">
      <c r="A1739" s="15"/>
      <c r="B1739" s="15"/>
      <c r="C1739" s="15"/>
      <c r="D1739" s="15"/>
      <c r="I1739" s="25"/>
      <c r="W1739" s="37"/>
      <c r="X1739" s="25"/>
      <c r="Y1739" s="63"/>
    </row>
    <row r="1740" spans="1:25" s="16" customFormat="1" ht="18.75">
      <c r="A1740" s="15"/>
      <c r="B1740" s="15"/>
      <c r="C1740" s="15"/>
      <c r="D1740" s="15"/>
      <c r="I1740" s="25"/>
      <c r="W1740" s="37"/>
      <c r="X1740" s="25"/>
      <c r="Y1740" s="63"/>
    </row>
    <row r="1741" spans="1:25" s="16" customFormat="1" ht="18.75">
      <c r="A1741" s="15"/>
      <c r="B1741" s="15"/>
      <c r="C1741" s="15"/>
      <c r="D1741" s="15"/>
      <c r="I1741" s="25"/>
      <c r="W1741" s="37"/>
      <c r="X1741" s="25"/>
      <c r="Y1741" s="63"/>
    </row>
    <row r="1742" spans="1:25" s="16" customFormat="1" ht="18.75">
      <c r="A1742" s="15"/>
      <c r="B1742" s="15"/>
      <c r="C1742" s="15"/>
      <c r="D1742" s="15"/>
      <c r="I1742" s="25"/>
      <c r="W1742" s="37"/>
      <c r="X1742" s="25"/>
      <c r="Y1742" s="63"/>
    </row>
    <row r="1743" spans="1:25" s="16" customFormat="1" ht="18.75">
      <c r="A1743" s="15"/>
      <c r="B1743" s="15"/>
      <c r="C1743" s="15"/>
      <c r="D1743" s="15"/>
      <c r="I1743" s="25"/>
      <c r="W1743" s="37"/>
      <c r="X1743" s="25"/>
      <c r="Y1743" s="63"/>
    </row>
    <row r="1744" spans="1:25" s="16" customFormat="1" ht="18.75">
      <c r="A1744" s="15"/>
      <c r="B1744" s="15"/>
      <c r="C1744" s="15"/>
      <c r="D1744" s="15"/>
      <c r="I1744" s="25"/>
      <c r="W1744" s="37"/>
      <c r="X1744" s="25"/>
      <c r="Y1744" s="63"/>
    </row>
    <row r="1745" spans="1:25" s="16" customFormat="1" ht="18.75">
      <c r="A1745" s="15"/>
      <c r="B1745" s="15"/>
      <c r="C1745" s="15"/>
      <c r="D1745" s="15"/>
      <c r="I1745" s="25"/>
      <c r="W1745" s="37"/>
      <c r="X1745" s="25"/>
      <c r="Y1745" s="63"/>
    </row>
    <row r="1746" spans="1:25" s="16" customFormat="1" ht="18.75">
      <c r="A1746" s="15"/>
      <c r="B1746" s="15"/>
      <c r="C1746" s="15"/>
      <c r="D1746" s="15"/>
      <c r="I1746" s="25"/>
      <c r="W1746" s="37"/>
      <c r="X1746" s="25"/>
      <c r="Y1746" s="63"/>
    </row>
    <row r="1747" spans="1:25" s="16" customFormat="1" ht="18.75">
      <c r="A1747" s="15"/>
      <c r="B1747" s="15"/>
      <c r="C1747" s="15"/>
      <c r="D1747" s="15"/>
      <c r="I1747" s="25"/>
      <c r="W1747" s="37"/>
      <c r="X1747" s="25"/>
      <c r="Y1747" s="63"/>
    </row>
    <row r="1748" spans="1:25" s="16" customFormat="1" ht="18.75">
      <c r="A1748" s="15"/>
      <c r="B1748" s="15"/>
      <c r="C1748" s="15"/>
      <c r="D1748" s="15"/>
      <c r="I1748" s="25"/>
      <c r="W1748" s="37"/>
      <c r="X1748" s="25"/>
      <c r="Y1748" s="63"/>
    </row>
    <row r="1749" spans="1:25" s="16" customFormat="1" ht="18.75">
      <c r="A1749" s="15"/>
      <c r="B1749" s="15"/>
      <c r="C1749" s="15"/>
      <c r="D1749" s="15"/>
      <c r="I1749" s="25"/>
      <c r="W1749" s="37"/>
      <c r="X1749" s="25"/>
      <c r="Y1749" s="63"/>
    </row>
    <row r="1750" spans="1:25" s="16" customFormat="1" ht="18.75">
      <c r="A1750" s="15"/>
      <c r="B1750" s="15"/>
      <c r="C1750" s="15"/>
      <c r="D1750" s="15"/>
      <c r="I1750" s="25"/>
      <c r="W1750" s="37"/>
      <c r="X1750" s="25"/>
      <c r="Y1750" s="63"/>
    </row>
    <row r="1751" spans="1:25" s="16" customFormat="1" ht="18.75">
      <c r="A1751" s="15"/>
      <c r="B1751" s="15"/>
      <c r="C1751" s="15"/>
      <c r="D1751" s="15"/>
      <c r="I1751" s="25"/>
      <c r="W1751" s="37"/>
      <c r="X1751" s="25"/>
      <c r="Y1751" s="63"/>
    </row>
    <row r="1752" spans="1:25" s="16" customFormat="1" ht="18.75">
      <c r="A1752" s="15"/>
      <c r="B1752" s="15"/>
      <c r="C1752" s="15"/>
      <c r="D1752" s="15"/>
      <c r="I1752" s="25"/>
      <c r="W1752" s="37"/>
      <c r="X1752" s="25"/>
      <c r="Y1752" s="63"/>
    </row>
    <row r="1753" spans="1:25" s="16" customFormat="1" ht="18.75">
      <c r="A1753" s="15"/>
      <c r="B1753" s="15"/>
      <c r="C1753" s="15"/>
      <c r="D1753" s="15"/>
      <c r="I1753" s="25"/>
      <c r="W1753" s="37"/>
      <c r="X1753" s="25"/>
      <c r="Y1753" s="63"/>
    </row>
    <row r="1754" spans="1:25" s="16" customFormat="1" ht="18.75">
      <c r="A1754" s="15"/>
      <c r="B1754" s="15"/>
      <c r="C1754" s="15"/>
      <c r="D1754" s="15"/>
      <c r="I1754" s="25"/>
      <c r="W1754" s="37"/>
      <c r="X1754" s="25"/>
      <c r="Y1754" s="63"/>
    </row>
    <row r="1755" spans="1:25" s="16" customFormat="1" ht="18.75">
      <c r="A1755" s="15"/>
      <c r="B1755" s="15"/>
      <c r="C1755" s="15"/>
      <c r="D1755" s="15"/>
      <c r="I1755" s="25"/>
      <c r="W1755" s="37"/>
      <c r="X1755" s="25"/>
      <c r="Y1755" s="63"/>
    </row>
    <row r="1756" spans="1:25" s="16" customFormat="1" ht="18.75">
      <c r="A1756" s="15"/>
      <c r="B1756" s="15"/>
      <c r="C1756" s="15"/>
      <c r="D1756" s="15"/>
      <c r="I1756" s="25"/>
      <c r="W1756" s="37"/>
      <c r="X1756" s="25"/>
      <c r="Y1756" s="63"/>
    </row>
    <row r="1757" spans="1:25" s="16" customFormat="1" ht="18.75">
      <c r="A1757" s="15"/>
      <c r="B1757" s="15"/>
      <c r="C1757" s="15"/>
      <c r="D1757" s="15"/>
      <c r="I1757" s="25"/>
      <c r="W1757" s="37"/>
      <c r="X1757" s="25"/>
      <c r="Y1757" s="63"/>
    </row>
    <row r="1758" spans="1:25" s="16" customFormat="1" ht="18.75">
      <c r="A1758" s="15"/>
      <c r="B1758" s="15"/>
      <c r="C1758" s="15"/>
      <c r="D1758" s="15"/>
      <c r="I1758" s="25"/>
      <c r="W1758" s="37"/>
      <c r="X1758" s="25"/>
      <c r="Y1758" s="63"/>
    </row>
    <row r="1759" spans="1:25" s="16" customFormat="1" ht="18.75">
      <c r="A1759" s="15"/>
      <c r="B1759" s="15"/>
      <c r="C1759" s="15"/>
      <c r="D1759" s="15"/>
      <c r="I1759" s="25"/>
      <c r="W1759" s="37"/>
      <c r="X1759" s="25"/>
      <c r="Y1759" s="63"/>
    </row>
    <row r="1760" spans="1:25" s="16" customFormat="1" ht="18.75">
      <c r="A1760" s="15"/>
      <c r="B1760" s="15"/>
      <c r="C1760" s="15"/>
      <c r="D1760" s="15"/>
      <c r="I1760" s="25"/>
      <c r="W1760" s="37"/>
      <c r="X1760" s="25"/>
      <c r="Y1760" s="63"/>
    </row>
    <row r="1761" spans="1:25" s="16" customFormat="1" ht="18.75">
      <c r="A1761" s="15"/>
      <c r="B1761" s="15"/>
      <c r="C1761" s="15"/>
      <c r="D1761" s="15"/>
      <c r="I1761" s="25"/>
      <c r="W1761" s="37"/>
      <c r="X1761" s="25"/>
      <c r="Y1761" s="63"/>
    </row>
    <row r="1762" spans="1:25" s="16" customFormat="1" ht="18.75">
      <c r="A1762" s="15"/>
      <c r="B1762" s="15"/>
      <c r="C1762" s="15"/>
      <c r="D1762" s="15"/>
      <c r="I1762" s="25"/>
      <c r="W1762" s="37"/>
      <c r="X1762" s="25"/>
      <c r="Y1762" s="63"/>
    </row>
    <row r="1763" spans="1:25" s="16" customFormat="1" ht="18.75">
      <c r="A1763" s="15"/>
      <c r="B1763" s="15"/>
      <c r="C1763" s="15"/>
      <c r="D1763" s="15"/>
      <c r="I1763" s="25"/>
      <c r="W1763" s="37"/>
      <c r="X1763" s="25"/>
      <c r="Y1763" s="63"/>
    </row>
    <row r="1764" spans="1:25" s="16" customFormat="1" ht="18.75">
      <c r="A1764" s="15"/>
      <c r="B1764" s="15"/>
      <c r="C1764" s="15"/>
      <c r="D1764" s="15"/>
      <c r="I1764" s="25"/>
      <c r="W1764" s="37"/>
      <c r="X1764" s="25"/>
      <c r="Y1764" s="63"/>
    </row>
    <row r="1765" spans="1:25" s="16" customFormat="1" ht="18.75">
      <c r="A1765" s="15"/>
      <c r="B1765" s="15"/>
      <c r="C1765" s="15"/>
      <c r="D1765" s="15"/>
      <c r="I1765" s="25"/>
      <c r="W1765" s="37"/>
      <c r="X1765" s="25"/>
      <c r="Y1765" s="63"/>
    </row>
    <row r="1766" spans="1:25" s="16" customFormat="1" ht="18.75">
      <c r="A1766" s="15"/>
      <c r="B1766" s="15"/>
      <c r="C1766" s="15"/>
      <c r="D1766" s="15"/>
      <c r="I1766" s="25"/>
      <c r="W1766" s="37"/>
      <c r="X1766" s="25"/>
      <c r="Y1766" s="63"/>
    </row>
    <row r="1767" spans="1:25" s="16" customFormat="1" ht="18.75">
      <c r="A1767" s="15"/>
      <c r="B1767" s="15"/>
      <c r="C1767" s="15"/>
      <c r="D1767" s="15"/>
      <c r="I1767" s="25"/>
      <c r="W1767" s="37"/>
      <c r="X1767" s="25"/>
      <c r="Y1767" s="63"/>
    </row>
    <row r="1768" spans="1:25" s="16" customFormat="1" ht="18.75">
      <c r="A1768" s="15"/>
      <c r="B1768" s="15"/>
      <c r="C1768" s="15"/>
      <c r="D1768" s="15"/>
      <c r="I1768" s="25"/>
      <c r="W1768" s="37"/>
      <c r="X1768" s="25"/>
      <c r="Y1768" s="63"/>
    </row>
    <row r="1769" spans="1:25" s="16" customFormat="1" ht="18.75">
      <c r="A1769" s="15"/>
      <c r="B1769" s="15"/>
      <c r="C1769" s="15"/>
      <c r="D1769" s="15"/>
      <c r="I1769" s="25"/>
      <c r="W1769" s="37"/>
      <c r="X1769" s="25"/>
      <c r="Y1769" s="63"/>
    </row>
    <row r="1770" spans="1:25" s="16" customFormat="1" ht="18.75">
      <c r="A1770" s="15"/>
      <c r="B1770" s="15"/>
      <c r="C1770" s="15"/>
      <c r="D1770" s="15"/>
      <c r="I1770" s="25"/>
      <c r="W1770" s="37"/>
      <c r="X1770" s="25"/>
      <c r="Y1770" s="63"/>
    </row>
    <row r="1771" spans="1:25" s="16" customFormat="1" ht="18.75">
      <c r="A1771" s="15"/>
      <c r="B1771" s="15"/>
      <c r="C1771" s="15"/>
      <c r="D1771" s="15"/>
      <c r="I1771" s="25"/>
      <c r="W1771" s="37"/>
      <c r="X1771" s="25"/>
      <c r="Y1771" s="63"/>
    </row>
    <row r="1772" spans="1:25" s="16" customFormat="1" ht="18.75">
      <c r="A1772" s="15"/>
      <c r="B1772" s="15"/>
      <c r="C1772" s="15"/>
      <c r="D1772" s="15"/>
      <c r="I1772" s="25"/>
      <c r="W1772" s="37"/>
      <c r="X1772" s="25"/>
      <c r="Y1772" s="63"/>
    </row>
    <row r="1773" spans="1:25" s="16" customFormat="1" ht="18.75">
      <c r="A1773" s="15"/>
      <c r="B1773" s="15"/>
      <c r="C1773" s="15"/>
      <c r="D1773" s="15"/>
      <c r="I1773" s="25"/>
      <c r="W1773" s="37"/>
      <c r="X1773" s="25"/>
      <c r="Y1773" s="63"/>
    </row>
    <row r="1774" spans="1:25" s="16" customFormat="1" ht="18.75">
      <c r="A1774" s="15"/>
      <c r="B1774" s="15"/>
      <c r="C1774" s="15"/>
      <c r="D1774" s="15"/>
      <c r="I1774" s="25"/>
      <c r="W1774" s="37"/>
      <c r="X1774" s="25"/>
      <c r="Y1774" s="63"/>
    </row>
    <row r="1775" spans="1:25" s="16" customFormat="1" ht="18.75">
      <c r="A1775" s="15"/>
      <c r="B1775" s="15"/>
      <c r="C1775" s="15"/>
      <c r="D1775" s="15"/>
      <c r="I1775" s="25"/>
      <c r="W1775" s="37"/>
      <c r="X1775" s="25"/>
      <c r="Y1775" s="63"/>
    </row>
    <row r="1776" spans="1:25" s="16" customFormat="1" ht="18.75">
      <c r="A1776" s="15"/>
      <c r="B1776" s="15"/>
      <c r="C1776" s="15"/>
      <c r="D1776" s="15"/>
      <c r="I1776" s="25"/>
      <c r="W1776" s="37"/>
      <c r="X1776" s="25"/>
      <c r="Y1776" s="63"/>
    </row>
    <row r="1777" spans="1:25" s="16" customFormat="1" ht="18.75">
      <c r="A1777" s="15"/>
      <c r="B1777" s="15"/>
      <c r="C1777" s="15"/>
      <c r="D1777" s="15"/>
      <c r="I1777" s="25"/>
      <c r="W1777" s="37"/>
      <c r="X1777" s="25"/>
      <c r="Y1777" s="63"/>
    </row>
    <row r="1778" spans="1:25" s="16" customFormat="1" ht="18.75">
      <c r="A1778" s="15"/>
      <c r="B1778" s="15"/>
      <c r="C1778" s="15"/>
      <c r="D1778" s="15"/>
      <c r="I1778" s="25"/>
      <c r="W1778" s="37"/>
      <c r="X1778" s="25"/>
      <c r="Y1778" s="63"/>
    </row>
    <row r="1779" spans="1:25" s="16" customFormat="1" ht="18.75">
      <c r="A1779" s="15"/>
      <c r="B1779" s="15"/>
      <c r="C1779" s="15"/>
      <c r="D1779" s="15"/>
      <c r="I1779" s="25"/>
      <c r="W1779" s="37"/>
      <c r="X1779" s="25"/>
      <c r="Y1779" s="63"/>
    </row>
    <row r="1780" spans="1:25" s="16" customFormat="1" ht="18.75">
      <c r="A1780" s="15"/>
      <c r="B1780" s="15"/>
      <c r="C1780" s="15"/>
      <c r="D1780" s="15"/>
      <c r="I1780" s="25"/>
      <c r="W1780" s="37"/>
      <c r="X1780" s="25"/>
      <c r="Y1780" s="63"/>
    </row>
    <row r="1781" spans="1:25" s="16" customFormat="1" ht="18.75">
      <c r="A1781" s="15"/>
      <c r="B1781" s="15"/>
      <c r="C1781" s="15"/>
      <c r="D1781" s="15"/>
      <c r="I1781" s="25"/>
      <c r="W1781" s="37"/>
      <c r="X1781" s="25"/>
      <c r="Y1781" s="63"/>
    </row>
    <row r="1782" spans="1:25" s="16" customFormat="1" ht="18.75">
      <c r="A1782" s="15"/>
      <c r="B1782" s="15"/>
      <c r="C1782" s="15"/>
      <c r="D1782" s="15"/>
      <c r="I1782" s="25"/>
      <c r="W1782" s="37"/>
      <c r="X1782" s="25"/>
      <c r="Y1782" s="63"/>
    </row>
    <row r="1783" spans="1:25" s="16" customFormat="1" ht="18.75">
      <c r="A1783" s="15"/>
      <c r="B1783" s="15"/>
      <c r="C1783" s="15"/>
      <c r="D1783" s="15"/>
      <c r="I1783" s="25"/>
      <c r="W1783" s="37"/>
      <c r="X1783" s="25"/>
      <c r="Y1783" s="63"/>
    </row>
    <row r="1784" spans="1:25" s="16" customFormat="1" ht="18.75">
      <c r="A1784" s="15"/>
      <c r="B1784" s="15"/>
      <c r="C1784" s="15"/>
      <c r="D1784" s="15"/>
      <c r="I1784" s="25"/>
      <c r="W1784" s="37"/>
      <c r="X1784" s="25"/>
      <c r="Y1784" s="63"/>
    </row>
    <row r="1785" spans="1:25" s="16" customFormat="1" ht="18.75">
      <c r="A1785" s="15"/>
      <c r="B1785" s="15"/>
      <c r="C1785" s="15"/>
      <c r="D1785" s="15"/>
      <c r="I1785" s="25"/>
      <c r="W1785" s="37"/>
      <c r="X1785" s="25"/>
      <c r="Y1785" s="63"/>
    </row>
    <row r="1786" spans="1:25" s="16" customFormat="1" ht="18.75">
      <c r="A1786" s="15"/>
      <c r="B1786" s="15"/>
      <c r="C1786" s="15"/>
      <c r="D1786" s="15"/>
      <c r="I1786" s="25"/>
      <c r="W1786" s="37"/>
      <c r="X1786" s="25"/>
      <c r="Y1786" s="63"/>
    </row>
    <row r="1787" spans="1:25" s="16" customFormat="1" ht="18.75">
      <c r="A1787" s="15"/>
      <c r="B1787" s="15"/>
      <c r="C1787" s="15"/>
      <c r="D1787" s="15"/>
      <c r="I1787" s="25"/>
      <c r="W1787" s="37"/>
      <c r="X1787" s="25"/>
      <c r="Y1787" s="63"/>
    </row>
    <row r="1788" spans="1:25" s="16" customFormat="1" ht="18.75">
      <c r="A1788" s="15"/>
      <c r="B1788" s="15"/>
      <c r="C1788" s="15"/>
      <c r="D1788" s="15"/>
      <c r="I1788" s="25"/>
      <c r="W1788" s="37"/>
      <c r="X1788" s="25"/>
      <c r="Y1788" s="63"/>
    </row>
    <row r="1789" spans="1:25" s="16" customFormat="1" ht="18.75">
      <c r="A1789" s="15"/>
      <c r="B1789" s="15"/>
      <c r="C1789" s="15"/>
      <c r="D1789" s="15"/>
      <c r="I1789" s="25"/>
      <c r="W1789" s="37"/>
      <c r="X1789" s="25"/>
      <c r="Y1789" s="63"/>
    </row>
    <row r="1790" spans="1:25" s="16" customFormat="1" ht="18.75">
      <c r="A1790" s="15"/>
      <c r="B1790" s="15"/>
      <c r="C1790" s="15"/>
      <c r="D1790" s="15"/>
      <c r="I1790" s="25"/>
      <c r="W1790" s="37"/>
      <c r="X1790" s="25"/>
      <c r="Y1790" s="63"/>
    </row>
    <row r="1791" spans="1:25" s="16" customFormat="1" ht="18.75">
      <c r="A1791" s="15"/>
      <c r="B1791" s="15"/>
      <c r="C1791" s="15"/>
      <c r="D1791" s="15"/>
      <c r="I1791" s="25"/>
      <c r="W1791" s="37"/>
      <c r="X1791" s="25"/>
      <c r="Y1791" s="63"/>
    </row>
    <row r="1792" spans="1:25" s="16" customFormat="1" ht="18.75">
      <c r="A1792" s="15"/>
      <c r="B1792" s="15"/>
      <c r="C1792" s="15"/>
      <c r="D1792" s="15"/>
      <c r="I1792" s="25"/>
      <c r="W1792" s="37"/>
      <c r="X1792" s="25"/>
      <c r="Y1792" s="63"/>
    </row>
    <row r="1793" spans="1:25" s="16" customFormat="1" ht="18.75">
      <c r="A1793" s="15"/>
      <c r="B1793" s="15"/>
      <c r="C1793" s="15"/>
      <c r="D1793" s="15"/>
      <c r="I1793" s="25"/>
      <c r="W1793" s="37"/>
      <c r="X1793" s="25"/>
      <c r="Y1793" s="63"/>
    </row>
    <row r="1794" spans="1:25" s="16" customFormat="1" ht="18.75">
      <c r="A1794" s="15"/>
      <c r="B1794" s="15"/>
      <c r="C1794" s="15"/>
      <c r="D1794" s="15"/>
      <c r="I1794" s="25"/>
      <c r="W1794" s="37"/>
      <c r="X1794" s="25"/>
      <c r="Y1794" s="63"/>
    </row>
    <row r="1795" spans="1:25" s="16" customFormat="1" ht="18.75">
      <c r="A1795" s="15"/>
      <c r="B1795" s="15"/>
      <c r="C1795" s="15"/>
      <c r="D1795" s="15"/>
      <c r="I1795" s="25"/>
      <c r="W1795" s="37"/>
      <c r="X1795" s="25"/>
      <c r="Y1795" s="63"/>
    </row>
    <row r="1796" spans="1:25" s="16" customFormat="1" ht="18.75">
      <c r="A1796" s="15"/>
      <c r="B1796" s="15"/>
      <c r="C1796" s="15"/>
      <c r="D1796" s="15"/>
      <c r="I1796" s="25"/>
      <c r="W1796" s="37"/>
      <c r="X1796" s="25"/>
      <c r="Y1796" s="63"/>
    </row>
    <row r="1797" spans="1:25" s="16" customFormat="1" ht="18.75">
      <c r="A1797" s="15"/>
      <c r="B1797" s="15"/>
      <c r="C1797" s="15"/>
      <c r="D1797" s="15"/>
      <c r="I1797" s="25"/>
      <c r="W1797" s="37"/>
      <c r="X1797" s="25"/>
      <c r="Y1797" s="63"/>
    </row>
    <row r="1798" spans="1:25" s="16" customFormat="1" ht="18.75">
      <c r="A1798" s="15"/>
      <c r="B1798" s="15"/>
      <c r="C1798" s="15"/>
      <c r="D1798" s="15"/>
      <c r="I1798" s="25"/>
      <c r="W1798" s="37"/>
      <c r="X1798" s="25"/>
      <c r="Y1798" s="63"/>
    </row>
    <row r="1799" spans="1:25" s="16" customFormat="1" ht="18.75">
      <c r="A1799" s="15"/>
      <c r="B1799" s="15"/>
      <c r="C1799" s="15"/>
      <c r="D1799" s="15"/>
      <c r="I1799" s="25"/>
      <c r="W1799" s="37"/>
      <c r="X1799" s="25"/>
      <c r="Y1799" s="63"/>
    </row>
    <row r="1800" spans="1:25" s="16" customFormat="1" ht="18.75">
      <c r="A1800" s="15"/>
      <c r="B1800" s="15"/>
      <c r="C1800" s="15"/>
      <c r="D1800" s="15"/>
      <c r="I1800" s="25"/>
      <c r="W1800" s="37"/>
      <c r="X1800" s="25"/>
      <c r="Y1800" s="63"/>
    </row>
    <row r="1801" spans="1:25" s="16" customFormat="1" ht="18.75">
      <c r="A1801" s="15"/>
      <c r="B1801" s="15"/>
      <c r="C1801" s="15"/>
      <c r="D1801" s="15"/>
      <c r="I1801" s="25"/>
      <c r="W1801" s="37"/>
      <c r="X1801" s="25"/>
      <c r="Y1801" s="63"/>
    </row>
    <row r="1802" spans="1:25" s="16" customFormat="1" ht="18.75">
      <c r="A1802" s="15"/>
      <c r="B1802" s="15"/>
      <c r="C1802" s="15"/>
      <c r="D1802" s="15"/>
      <c r="I1802" s="25"/>
      <c r="W1802" s="37"/>
      <c r="X1802" s="25"/>
      <c r="Y1802" s="63"/>
    </row>
    <row r="1803" spans="1:25" s="16" customFormat="1" ht="18.75">
      <c r="A1803" s="15"/>
      <c r="B1803" s="15"/>
      <c r="C1803" s="15"/>
      <c r="D1803" s="15"/>
      <c r="I1803" s="25"/>
      <c r="W1803" s="37"/>
      <c r="X1803" s="25"/>
      <c r="Y1803" s="63"/>
    </row>
    <row r="1804" spans="1:25" s="16" customFormat="1" ht="18.75">
      <c r="A1804" s="15"/>
      <c r="B1804" s="15"/>
      <c r="C1804" s="15"/>
      <c r="D1804" s="15"/>
      <c r="I1804" s="25"/>
      <c r="W1804" s="37"/>
      <c r="X1804" s="25"/>
      <c r="Y1804" s="63"/>
    </row>
    <row r="1805" spans="1:25" s="16" customFormat="1" ht="18.75">
      <c r="A1805" s="15"/>
      <c r="B1805" s="15"/>
      <c r="C1805" s="15"/>
      <c r="D1805" s="15"/>
      <c r="I1805" s="25"/>
      <c r="W1805" s="37"/>
      <c r="X1805" s="25"/>
      <c r="Y1805" s="63"/>
    </row>
    <row r="1806" spans="1:25" s="16" customFormat="1" ht="18.75">
      <c r="A1806" s="15"/>
      <c r="B1806" s="15"/>
      <c r="C1806" s="15"/>
      <c r="D1806" s="15"/>
      <c r="I1806" s="25"/>
      <c r="W1806" s="37"/>
      <c r="X1806" s="25"/>
      <c r="Y1806" s="63"/>
    </row>
    <row r="1807" spans="1:25" s="16" customFormat="1" ht="18.75">
      <c r="A1807" s="15"/>
      <c r="B1807" s="15"/>
      <c r="C1807" s="15"/>
      <c r="D1807" s="15"/>
      <c r="I1807" s="25"/>
      <c r="W1807" s="37"/>
      <c r="X1807" s="25"/>
      <c r="Y1807" s="63"/>
    </row>
    <row r="1808" spans="1:25" s="16" customFormat="1" ht="18.75">
      <c r="A1808" s="15"/>
      <c r="B1808" s="15"/>
      <c r="C1808" s="15"/>
      <c r="D1808" s="15"/>
      <c r="I1808" s="25"/>
      <c r="W1808" s="37"/>
      <c r="X1808" s="25"/>
      <c r="Y1808" s="63"/>
    </row>
    <row r="1809" spans="1:25" s="16" customFormat="1" ht="18.75">
      <c r="A1809" s="15"/>
      <c r="B1809" s="15"/>
      <c r="C1809" s="15"/>
      <c r="D1809" s="15"/>
      <c r="I1809" s="25"/>
      <c r="W1809" s="37"/>
      <c r="X1809" s="25"/>
      <c r="Y1809" s="63"/>
    </row>
    <row r="1810" spans="1:25" s="16" customFormat="1" ht="18.75">
      <c r="A1810" s="15"/>
      <c r="B1810" s="15"/>
      <c r="C1810" s="15"/>
      <c r="D1810" s="15"/>
      <c r="I1810" s="25"/>
      <c r="W1810" s="37"/>
      <c r="X1810" s="25"/>
      <c r="Y1810" s="63"/>
    </row>
    <row r="1811" spans="1:25" s="16" customFormat="1" ht="18.75">
      <c r="A1811" s="15"/>
      <c r="B1811" s="15"/>
      <c r="C1811" s="15"/>
      <c r="D1811" s="15"/>
      <c r="I1811" s="25"/>
      <c r="W1811" s="37"/>
      <c r="X1811" s="25"/>
      <c r="Y1811" s="63"/>
    </row>
    <row r="1812" spans="1:25" s="16" customFormat="1" ht="18.75">
      <c r="A1812" s="15"/>
      <c r="B1812" s="15"/>
      <c r="C1812" s="15"/>
      <c r="D1812" s="15"/>
      <c r="I1812" s="25"/>
      <c r="W1812" s="37"/>
      <c r="X1812" s="25"/>
      <c r="Y1812" s="63"/>
    </row>
    <row r="1813" spans="1:25" s="16" customFormat="1" ht="18.75">
      <c r="A1813" s="15"/>
      <c r="B1813" s="15"/>
      <c r="C1813" s="15"/>
      <c r="D1813" s="15"/>
      <c r="I1813" s="25"/>
      <c r="W1813" s="37"/>
      <c r="X1813" s="25"/>
      <c r="Y1813" s="63"/>
    </row>
    <row r="1814" spans="1:25" s="16" customFormat="1" ht="18.75">
      <c r="A1814" s="15"/>
      <c r="B1814" s="15"/>
      <c r="C1814" s="15"/>
      <c r="D1814" s="15"/>
      <c r="I1814" s="25"/>
      <c r="W1814" s="37"/>
      <c r="X1814" s="25"/>
      <c r="Y1814" s="63"/>
    </row>
    <row r="1815" spans="1:25" s="16" customFormat="1" ht="18.75">
      <c r="A1815" s="15"/>
      <c r="B1815" s="15"/>
      <c r="C1815" s="15"/>
      <c r="D1815" s="15"/>
      <c r="I1815" s="25"/>
      <c r="W1815" s="37"/>
      <c r="X1815" s="25"/>
      <c r="Y1815" s="63"/>
    </row>
    <row r="1816" spans="1:25" s="16" customFormat="1" ht="18.75">
      <c r="A1816" s="15"/>
      <c r="B1816" s="15"/>
      <c r="C1816" s="15"/>
      <c r="D1816" s="15"/>
      <c r="I1816" s="25"/>
      <c r="W1816" s="37"/>
      <c r="X1816" s="25"/>
      <c r="Y1816" s="63"/>
    </row>
    <row r="1817" spans="1:25" s="16" customFormat="1" ht="18.75">
      <c r="A1817" s="15"/>
      <c r="B1817" s="15"/>
      <c r="C1817" s="15"/>
      <c r="D1817" s="15"/>
      <c r="I1817" s="25"/>
      <c r="W1817" s="37"/>
      <c r="X1817" s="25"/>
      <c r="Y1817" s="63"/>
    </row>
    <row r="1818" spans="1:25" s="16" customFormat="1" ht="18.75">
      <c r="A1818" s="15"/>
      <c r="B1818" s="15"/>
      <c r="C1818" s="15"/>
      <c r="D1818" s="15"/>
      <c r="I1818" s="25"/>
      <c r="W1818" s="37"/>
      <c r="X1818" s="25"/>
      <c r="Y1818" s="63"/>
    </row>
    <row r="1819" spans="1:25" s="16" customFormat="1" ht="18.75">
      <c r="A1819" s="15"/>
      <c r="B1819" s="15"/>
      <c r="C1819" s="15"/>
      <c r="D1819" s="15"/>
      <c r="I1819" s="25"/>
      <c r="W1819" s="37"/>
      <c r="X1819" s="25"/>
      <c r="Y1819" s="63"/>
    </row>
    <row r="1820" spans="1:25" s="16" customFormat="1" ht="18.75">
      <c r="A1820" s="15"/>
      <c r="B1820" s="15"/>
      <c r="C1820" s="15"/>
      <c r="D1820" s="15"/>
      <c r="I1820" s="25"/>
      <c r="W1820" s="37"/>
      <c r="X1820" s="25"/>
      <c r="Y1820" s="63"/>
    </row>
    <row r="1821" spans="1:25" s="16" customFormat="1" ht="18.75">
      <c r="A1821" s="15"/>
      <c r="B1821" s="15"/>
      <c r="C1821" s="15"/>
      <c r="D1821" s="15"/>
      <c r="I1821" s="25"/>
      <c r="W1821" s="37"/>
      <c r="X1821" s="25"/>
      <c r="Y1821" s="63"/>
    </row>
    <row r="1822" spans="1:25" s="16" customFormat="1" ht="18.75">
      <c r="A1822" s="15"/>
      <c r="B1822" s="15"/>
      <c r="C1822" s="15"/>
      <c r="D1822" s="15"/>
      <c r="I1822" s="25"/>
      <c r="W1822" s="37"/>
      <c r="X1822" s="25"/>
      <c r="Y1822" s="63"/>
    </row>
    <row r="1823" spans="1:25" s="16" customFormat="1" ht="18.75">
      <c r="A1823" s="15"/>
      <c r="B1823" s="15"/>
      <c r="C1823" s="15"/>
      <c r="D1823" s="15"/>
      <c r="I1823" s="25"/>
      <c r="W1823" s="37"/>
      <c r="X1823" s="25"/>
      <c r="Y1823" s="63"/>
    </row>
    <row r="1824" spans="1:25" s="16" customFormat="1" ht="18.75">
      <c r="A1824" s="15"/>
      <c r="B1824" s="15"/>
      <c r="C1824" s="15"/>
      <c r="D1824" s="15"/>
      <c r="I1824" s="25"/>
      <c r="W1824" s="37"/>
      <c r="X1824" s="25"/>
      <c r="Y1824" s="63"/>
    </row>
    <row r="1825" spans="1:25" s="16" customFormat="1" ht="18.75">
      <c r="A1825" s="15"/>
      <c r="B1825" s="15"/>
      <c r="C1825" s="15"/>
      <c r="D1825" s="15"/>
      <c r="I1825" s="25"/>
      <c r="W1825" s="37"/>
      <c r="X1825" s="25"/>
      <c r="Y1825" s="63"/>
    </row>
    <row r="1826" spans="1:25" s="16" customFormat="1" ht="18.75">
      <c r="A1826" s="15"/>
      <c r="B1826" s="15"/>
      <c r="C1826" s="15"/>
      <c r="D1826" s="15"/>
      <c r="I1826" s="25"/>
      <c r="W1826" s="37"/>
      <c r="X1826" s="25"/>
      <c r="Y1826" s="63"/>
    </row>
    <row r="1827" spans="1:25" s="16" customFormat="1" ht="18.75">
      <c r="A1827" s="15"/>
      <c r="B1827" s="15"/>
      <c r="C1827" s="15"/>
      <c r="D1827" s="15"/>
      <c r="I1827" s="25"/>
      <c r="W1827" s="37"/>
      <c r="X1827" s="25"/>
      <c r="Y1827" s="63"/>
    </row>
    <row r="1828" spans="1:25" s="16" customFormat="1" ht="18.75">
      <c r="A1828" s="15"/>
      <c r="B1828" s="15"/>
      <c r="C1828" s="15"/>
      <c r="D1828" s="15"/>
      <c r="I1828" s="25"/>
      <c r="W1828" s="37"/>
      <c r="X1828" s="25"/>
      <c r="Y1828" s="63"/>
    </row>
    <row r="1829" spans="1:25" s="16" customFormat="1" ht="18.75">
      <c r="A1829" s="15"/>
      <c r="B1829" s="15"/>
      <c r="C1829" s="15"/>
      <c r="D1829" s="15"/>
      <c r="I1829" s="25"/>
      <c r="W1829" s="37"/>
      <c r="X1829" s="25"/>
      <c r="Y1829" s="63"/>
    </row>
    <row r="1830" spans="1:25" s="16" customFormat="1" ht="18.75">
      <c r="A1830" s="15"/>
      <c r="B1830" s="15"/>
      <c r="C1830" s="15"/>
      <c r="D1830" s="15"/>
      <c r="I1830" s="25"/>
      <c r="W1830" s="37"/>
      <c r="X1830" s="25"/>
      <c r="Y1830" s="63"/>
    </row>
    <row r="1831" spans="1:25" s="16" customFormat="1" ht="18.75">
      <c r="A1831" s="15"/>
      <c r="B1831" s="15"/>
      <c r="C1831" s="15"/>
      <c r="D1831" s="15"/>
      <c r="I1831" s="25"/>
      <c r="W1831" s="37"/>
      <c r="X1831" s="25"/>
      <c r="Y1831" s="63"/>
    </row>
    <row r="1832" spans="1:25" s="16" customFormat="1" ht="18.75">
      <c r="A1832" s="15"/>
      <c r="B1832" s="15"/>
      <c r="C1832" s="15"/>
      <c r="D1832" s="15"/>
      <c r="I1832" s="25"/>
      <c r="W1832" s="37"/>
      <c r="X1832" s="25"/>
      <c r="Y1832" s="63"/>
    </row>
    <row r="1833" spans="1:25" s="16" customFormat="1" ht="18.75">
      <c r="A1833" s="15"/>
      <c r="B1833" s="15"/>
      <c r="C1833" s="15"/>
      <c r="D1833" s="15"/>
      <c r="I1833" s="25"/>
      <c r="W1833" s="37"/>
      <c r="X1833" s="25"/>
      <c r="Y1833" s="63"/>
    </row>
  </sheetData>
  <sheetProtection/>
  <mergeCells count="30">
    <mergeCell ref="G32:H32"/>
    <mergeCell ref="B18:F18"/>
    <mergeCell ref="G18:H18"/>
    <mergeCell ref="B25:F25"/>
    <mergeCell ref="G25:H25"/>
    <mergeCell ref="D48:F48"/>
    <mergeCell ref="D49:F49"/>
    <mergeCell ref="U48:W48"/>
    <mergeCell ref="U49:W49"/>
    <mergeCell ref="O48:R48"/>
    <mergeCell ref="O49:R49"/>
    <mergeCell ref="H1:X1"/>
    <mergeCell ref="U11:W11"/>
    <mergeCell ref="U18:W18"/>
    <mergeCell ref="H2:K2"/>
    <mergeCell ref="T2:U2"/>
    <mergeCell ref="V2:X2"/>
    <mergeCell ref="L2:R2"/>
    <mergeCell ref="V3:W3"/>
    <mergeCell ref="G11:H11"/>
    <mergeCell ref="B4:F4"/>
    <mergeCell ref="G4:H4"/>
    <mergeCell ref="U4:W4"/>
    <mergeCell ref="U25:W25"/>
    <mergeCell ref="U32:W32"/>
    <mergeCell ref="B39:F39"/>
    <mergeCell ref="G39:H39"/>
    <mergeCell ref="U39:W39"/>
    <mergeCell ref="B11:F11"/>
    <mergeCell ref="B32:F32"/>
  </mergeCells>
  <conditionalFormatting sqref="J12:J17 J19:J31 J33:J45 J5:J10">
    <cfRule type="cellIs" priority="27" dxfId="2" operator="between" stopIfTrue="1">
      <formula>93</formula>
      <formula>95</formula>
    </cfRule>
  </conditionalFormatting>
  <conditionalFormatting sqref="A12:A17 A33:A45 A19:A31 A5:A10">
    <cfRule type="containsText" priority="24" dxfId="1" operator="containsText" stopIfTrue="1" text="F">
      <formula>NOT(ISERROR(SEARCH("F",A5)))</formula>
    </cfRule>
  </conditionalFormatting>
  <conditionalFormatting sqref="A12:A17 A33:A45 A19:A31 A5:A10">
    <cfRule type="containsText" priority="23" dxfId="0" operator="containsText" stopIfTrue="1" text="H">
      <formula>NOT(ISERROR(SEARCH("H",A5)))</formula>
    </cfRule>
  </conditionalFormatting>
  <dataValidations count="1">
    <dataValidation type="list" allowBlank="1" showInputMessage="1" showErrorMessage="1" sqref="A4:A45">
      <formula1>"H,F"</formula1>
    </dataValidation>
  </dataValidations>
  <printOptions horizontalCentered="1" verticalCentered="1"/>
  <pageMargins left="0.16" right="0.16" top="0.35433070866141736" bottom="0.41" header="0.42" footer="0.31496062992125984"/>
  <pageSetup fitToHeight="1" fitToWidth="1" horizontalDpi="300" verticalDpi="300" orientation="landscape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U28"/>
  <sheetViews>
    <sheetView zoomScalePageLayoutView="0" workbookViewId="0" topLeftCell="A1">
      <selection activeCell="C40" sqref="C40"/>
    </sheetView>
  </sheetViews>
  <sheetFormatPr defaultColWidth="11.421875" defaultRowHeight="12.75"/>
  <cols>
    <col min="2" max="2" width="17.28125" style="0" bestFit="1" customWidth="1"/>
  </cols>
  <sheetData>
    <row r="1" spans="3:47" ht="12.75"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</row>
    <row r="2" spans="2:47" ht="12.75">
      <c r="B2" t="s">
        <v>61</v>
      </c>
      <c r="C2">
        <v>40</v>
      </c>
      <c r="D2">
        <v>45</v>
      </c>
      <c r="E2">
        <v>50</v>
      </c>
      <c r="F2">
        <v>55</v>
      </c>
      <c r="G2">
        <v>60</v>
      </c>
      <c r="H2">
        <v>65</v>
      </c>
      <c r="I2">
        <v>75</v>
      </c>
      <c r="J2">
        <v>50</v>
      </c>
      <c r="K2">
        <v>55</v>
      </c>
      <c r="L2">
        <v>65</v>
      </c>
      <c r="M2">
        <v>70</v>
      </c>
      <c r="N2">
        <v>75</v>
      </c>
      <c r="O2">
        <v>90</v>
      </c>
      <c r="P2">
        <v>100</v>
      </c>
      <c r="Q2">
        <v>60</v>
      </c>
      <c r="R2">
        <v>70</v>
      </c>
      <c r="S2">
        <v>80</v>
      </c>
      <c r="T2">
        <v>85</v>
      </c>
      <c r="U2">
        <v>95</v>
      </c>
      <c r="V2">
        <v>100</v>
      </c>
      <c r="W2">
        <v>110</v>
      </c>
      <c r="X2" s="7">
        <v>65</v>
      </c>
      <c r="Y2" s="7">
        <v>80</v>
      </c>
      <c r="Z2" s="7">
        <v>100</v>
      </c>
      <c r="AA2" s="7">
        <v>115</v>
      </c>
      <c r="AB2" s="7">
        <v>125</v>
      </c>
      <c r="AC2" s="7">
        <v>135</v>
      </c>
      <c r="AD2" s="7">
        <v>150</v>
      </c>
      <c r="AE2" s="7">
        <v>160</v>
      </c>
      <c r="AF2" s="7">
        <v>95</v>
      </c>
      <c r="AG2" s="7">
        <v>110</v>
      </c>
      <c r="AH2" s="7">
        <v>125</v>
      </c>
      <c r="AI2" s="7">
        <v>140</v>
      </c>
      <c r="AJ2" s="7">
        <v>155</v>
      </c>
      <c r="AK2" s="7">
        <v>165</v>
      </c>
      <c r="AL2" s="7">
        <v>175</v>
      </c>
      <c r="AM2" s="7">
        <v>185</v>
      </c>
      <c r="AN2" s="7">
        <v>110</v>
      </c>
      <c r="AO2" s="7">
        <v>130</v>
      </c>
      <c r="AP2" s="8">
        <v>145</v>
      </c>
      <c r="AQ2" s="7">
        <v>160</v>
      </c>
      <c r="AR2" s="7">
        <v>175</v>
      </c>
      <c r="AS2" s="8">
        <v>185</v>
      </c>
      <c r="AT2" s="7">
        <v>195</v>
      </c>
      <c r="AU2" s="7">
        <v>205</v>
      </c>
    </row>
    <row r="3" spans="2:47" ht="12.75">
      <c r="B3" t="s">
        <v>62</v>
      </c>
      <c r="C3">
        <v>50</v>
      </c>
      <c r="D3">
        <v>55</v>
      </c>
      <c r="E3">
        <v>65</v>
      </c>
      <c r="F3">
        <v>70</v>
      </c>
      <c r="G3">
        <v>75</v>
      </c>
      <c r="H3">
        <v>80</v>
      </c>
      <c r="I3">
        <v>90</v>
      </c>
      <c r="J3">
        <v>60</v>
      </c>
      <c r="K3">
        <v>65</v>
      </c>
      <c r="L3">
        <v>75</v>
      </c>
      <c r="M3">
        <v>80</v>
      </c>
      <c r="N3">
        <v>85</v>
      </c>
      <c r="O3">
        <v>100</v>
      </c>
      <c r="P3">
        <v>110</v>
      </c>
      <c r="Q3">
        <v>70</v>
      </c>
      <c r="R3">
        <v>80</v>
      </c>
      <c r="S3">
        <v>90</v>
      </c>
      <c r="T3">
        <v>95</v>
      </c>
      <c r="U3">
        <v>105</v>
      </c>
      <c r="V3">
        <v>115</v>
      </c>
      <c r="W3">
        <v>125</v>
      </c>
      <c r="X3" s="7">
        <v>80</v>
      </c>
      <c r="Y3" s="7">
        <v>95</v>
      </c>
      <c r="Z3" s="7">
        <v>115</v>
      </c>
      <c r="AA3" s="7">
        <v>130</v>
      </c>
      <c r="AB3" s="7">
        <v>145</v>
      </c>
      <c r="AC3" s="7">
        <v>155</v>
      </c>
      <c r="AD3" s="7">
        <v>170</v>
      </c>
      <c r="AE3" s="7">
        <v>180</v>
      </c>
      <c r="AF3" s="7">
        <v>110</v>
      </c>
      <c r="AG3" s="7">
        <v>130</v>
      </c>
      <c r="AH3" s="7">
        <v>145</v>
      </c>
      <c r="AI3" s="7">
        <v>160</v>
      </c>
      <c r="AJ3" s="7">
        <v>175</v>
      </c>
      <c r="AK3" s="7">
        <v>185</v>
      </c>
      <c r="AL3" s="7">
        <v>195</v>
      </c>
      <c r="AM3" s="7">
        <v>205</v>
      </c>
      <c r="AN3" s="7">
        <v>130</v>
      </c>
      <c r="AO3" s="7">
        <v>150</v>
      </c>
      <c r="AP3" s="8">
        <v>165</v>
      </c>
      <c r="AQ3" s="7">
        <v>180</v>
      </c>
      <c r="AR3" s="7">
        <v>195</v>
      </c>
      <c r="AS3" s="8">
        <v>205</v>
      </c>
      <c r="AT3" s="7">
        <v>215</v>
      </c>
      <c r="AU3" s="7">
        <v>225</v>
      </c>
    </row>
    <row r="4" spans="2:47" ht="12.75">
      <c r="B4" t="s">
        <v>63</v>
      </c>
      <c r="C4">
        <v>60</v>
      </c>
      <c r="D4">
        <v>65</v>
      </c>
      <c r="E4">
        <v>75</v>
      </c>
      <c r="F4">
        <v>80</v>
      </c>
      <c r="G4">
        <v>85</v>
      </c>
      <c r="H4">
        <v>95</v>
      </c>
      <c r="I4">
        <v>105</v>
      </c>
      <c r="J4">
        <v>75</v>
      </c>
      <c r="K4">
        <v>80</v>
      </c>
      <c r="L4">
        <v>90</v>
      </c>
      <c r="M4">
        <v>95</v>
      </c>
      <c r="N4">
        <v>100</v>
      </c>
      <c r="O4">
        <v>115</v>
      </c>
      <c r="P4">
        <v>120</v>
      </c>
      <c r="Q4">
        <v>85</v>
      </c>
      <c r="R4">
        <v>95</v>
      </c>
      <c r="S4">
        <v>100</v>
      </c>
      <c r="T4">
        <v>110</v>
      </c>
      <c r="U4">
        <v>120</v>
      </c>
      <c r="V4">
        <v>130</v>
      </c>
      <c r="W4">
        <v>140</v>
      </c>
      <c r="X4" s="7">
        <v>95</v>
      </c>
      <c r="Y4" s="7">
        <v>110</v>
      </c>
      <c r="Z4" s="7">
        <v>130</v>
      </c>
      <c r="AA4" s="7">
        <v>150</v>
      </c>
      <c r="AB4" s="7">
        <v>165</v>
      </c>
      <c r="AC4" s="7">
        <v>180</v>
      </c>
      <c r="AD4" s="7">
        <v>190</v>
      </c>
      <c r="AE4" s="7">
        <v>205</v>
      </c>
      <c r="AF4" s="7">
        <v>130</v>
      </c>
      <c r="AG4" s="7">
        <v>150</v>
      </c>
      <c r="AH4" s="7">
        <v>165</v>
      </c>
      <c r="AI4" s="7">
        <v>185</v>
      </c>
      <c r="AJ4" s="7">
        <v>195</v>
      </c>
      <c r="AK4" s="7">
        <v>205</v>
      </c>
      <c r="AL4" s="7">
        <v>215</v>
      </c>
      <c r="AM4" s="7">
        <v>225</v>
      </c>
      <c r="AN4" s="7">
        <v>145</v>
      </c>
      <c r="AO4" s="7">
        <v>170</v>
      </c>
      <c r="AP4" s="8">
        <v>185</v>
      </c>
      <c r="AQ4" s="7">
        <v>205</v>
      </c>
      <c r="AR4" s="7">
        <v>220</v>
      </c>
      <c r="AS4" s="8">
        <v>230</v>
      </c>
      <c r="AT4" s="7">
        <v>240</v>
      </c>
      <c r="AU4" s="7">
        <v>250</v>
      </c>
    </row>
    <row r="5" spans="2:47" ht="12.75">
      <c r="B5" t="s">
        <v>64</v>
      </c>
      <c r="C5">
        <v>70</v>
      </c>
      <c r="D5">
        <v>75</v>
      </c>
      <c r="E5">
        <v>85</v>
      </c>
      <c r="F5">
        <v>90</v>
      </c>
      <c r="G5">
        <v>95</v>
      </c>
      <c r="H5">
        <v>105</v>
      </c>
      <c r="I5">
        <v>115</v>
      </c>
      <c r="J5">
        <v>85</v>
      </c>
      <c r="K5">
        <v>95</v>
      </c>
      <c r="L5">
        <v>100</v>
      </c>
      <c r="M5">
        <v>110</v>
      </c>
      <c r="N5">
        <v>120</v>
      </c>
      <c r="O5">
        <v>130</v>
      </c>
      <c r="P5">
        <v>140</v>
      </c>
      <c r="Q5">
        <v>95</v>
      </c>
      <c r="R5">
        <v>105</v>
      </c>
      <c r="S5">
        <v>115</v>
      </c>
      <c r="T5">
        <v>125</v>
      </c>
      <c r="U5">
        <v>135</v>
      </c>
      <c r="V5">
        <v>145</v>
      </c>
      <c r="W5">
        <v>155</v>
      </c>
      <c r="X5" s="7">
        <v>110</v>
      </c>
      <c r="Y5" s="7">
        <v>125</v>
      </c>
      <c r="Z5" s="7">
        <v>145</v>
      </c>
      <c r="AA5" s="7">
        <v>160</v>
      </c>
      <c r="AB5" s="7">
        <v>180</v>
      </c>
      <c r="AC5" s="7">
        <v>195</v>
      </c>
      <c r="AD5" s="7">
        <v>210</v>
      </c>
      <c r="AE5" s="7">
        <v>220</v>
      </c>
      <c r="AF5" s="7">
        <v>145</v>
      </c>
      <c r="AG5" s="7">
        <v>165</v>
      </c>
      <c r="AH5" s="7">
        <v>185</v>
      </c>
      <c r="AI5" s="7">
        <v>205</v>
      </c>
      <c r="AJ5" s="7">
        <v>220</v>
      </c>
      <c r="AK5" s="7">
        <v>230</v>
      </c>
      <c r="AL5" s="7">
        <v>240</v>
      </c>
      <c r="AM5" s="7">
        <v>250</v>
      </c>
      <c r="AN5" s="7">
        <v>170</v>
      </c>
      <c r="AO5" s="7">
        <v>195</v>
      </c>
      <c r="AP5" s="8">
        <v>215</v>
      </c>
      <c r="AQ5" s="7">
        <v>235</v>
      </c>
      <c r="AR5" s="7">
        <v>250</v>
      </c>
      <c r="AS5" s="8">
        <v>260</v>
      </c>
      <c r="AT5" s="7">
        <v>270</v>
      </c>
      <c r="AU5" s="7">
        <v>280</v>
      </c>
    </row>
    <row r="6" spans="2:47" ht="12.75">
      <c r="B6" t="s">
        <v>65</v>
      </c>
      <c r="C6">
        <v>80</v>
      </c>
      <c r="D6">
        <v>85</v>
      </c>
      <c r="E6">
        <v>95</v>
      </c>
      <c r="F6">
        <v>100</v>
      </c>
      <c r="G6">
        <v>110</v>
      </c>
      <c r="H6">
        <v>120</v>
      </c>
      <c r="I6">
        <v>130</v>
      </c>
      <c r="J6">
        <v>95</v>
      </c>
      <c r="K6">
        <v>105</v>
      </c>
      <c r="L6">
        <v>110</v>
      </c>
      <c r="M6">
        <v>125</v>
      </c>
      <c r="N6">
        <v>135</v>
      </c>
      <c r="O6">
        <v>145</v>
      </c>
      <c r="P6">
        <v>155</v>
      </c>
      <c r="Q6">
        <v>110</v>
      </c>
      <c r="R6">
        <v>120</v>
      </c>
      <c r="S6">
        <v>130</v>
      </c>
      <c r="T6">
        <v>140</v>
      </c>
      <c r="U6">
        <v>150</v>
      </c>
      <c r="V6">
        <v>160</v>
      </c>
      <c r="W6">
        <v>170</v>
      </c>
      <c r="X6" s="7">
        <v>120</v>
      </c>
      <c r="Y6" s="7">
        <v>140</v>
      </c>
      <c r="Z6" s="7">
        <v>160</v>
      </c>
      <c r="AA6" s="7">
        <v>175</v>
      </c>
      <c r="AB6" s="7">
        <v>195</v>
      </c>
      <c r="AC6" s="7">
        <v>215</v>
      </c>
      <c r="AD6" s="7">
        <v>225</v>
      </c>
      <c r="AE6" s="7">
        <v>235</v>
      </c>
      <c r="AF6" s="7">
        <v>170</v>
      </c>
      <c r="AG6" s="7">
        <v>190</v>
      </c>
      <c r="AH6" s="7">
        <v>215</v>
      </c>
      <c r="AI6" s="7">
        <v>235</v>
      </c>
      <c r="AJ6" s="7">
        <v>250</v>
      </c>
      <c r="AK6" s="7">
        <v>260</v>
      </c>
      <c r="AL6" s="7">
        <v>270</v>
      </c>
      <c r="AM6" s="7">
        <v>280</v>
      </c>
      <c r="AN6" s="7">
        <v>195</v>
      </c>
      <c r="AO6" s="7">
        <v>220</v>
      </c>
      <c r="AP6" s="8">
        <v>240</v>
      </c>
      <c r="AQ6" s="7">
        <v>265</v>
      </c>
      <c r="AR6" s="7">
        <v>280</v>
      </c>
      <c r="AS6" s="8">
        <v>290</v>
      </c>
      <c r="AT6" s="7">
        <v>300</v>
      </c>
      <c r="AU6" s="7">
        <v>310</v>
      </c>
    </row>
    <row r="7" spans="2:47" ht="12.75">
      <c r="B7" t="s">
        <v>85</v>
      </c>
      <c r="C7">
        <v>90</v>
      </c>
      <c r="D7">
        <v>95</v>
      </c>
      <c r="E7">
        <v>105</v>
      </c>
      <c r="F7">
        <v>115</v>
      </c>
      <c r="G7">
        <v>125</v>
      </c>
      <c r="H7">
        <v>135</v>
      </c>
      <c r="I7">
        <v>145</v>
      </c>
      <c r="J7">
        <v>110</v>
      </c>
      <c r="K7">
        <v>120</v>
      </c>
      <c r="L7">
        <v>130</v>
      </c>
      <c r="M7">
        <v>140</v>
      </c>
      <c r="N7">
        <v>150</v>
      </c>
      <c r="O7">
        <v>160</v>
      </c>
      <c r="P7">
        <v>170</v>
      </c>
      <c r="Q7">
        <v>125</v>
      </c>
      <c r="R7">
        <v>140</v>
      </c>
      <c r="S7">
        <v>155</v>
      </c>
      <c r="T7">
        <v>165</v>
      </c>
      <c r="U7">
        <v>175</v>
      </c>
      <c r="V7">
        <v>180</v>
      </c>
      <c r="W7">
        <v>190</v>
      </c>
      <c r="X7" s="7">
        <v>135</v>
      </c>
      <c r="Y7" s="7">
        <v>155</v>
      </c>
      <c r="Z7" s="7">
        <v>175</v>
      </c>
      <c r="AA7" s="7">
        <v>190</v>
      </c>
      <c r="AB7" s="7">
        <v>210</v>
      </c>
      <c r="AC7" s="7">
        <v>230</v>
      </c>
      <c r="AD7" s="7">
        <v>240</v>
      </c>
      <c r="AE7" s="7">
        <v>250</v>
      </c>
      <c r="AF7" s="7">
        <v>190</v>
      </c>
      <c r="AG7" s="7">
        <v>215</v>
      </c>
      <c r="AH7" s="7">
        <v>240</v>
      </c>
      <c r="AI7" s="7">
        <v>270</v>
      </c>
      <c r="AJ7" s="7">
        <v>280</v>
      </c>
      <c r="AK7" s="7">
        <v>290</v>
      </c>
      <c r="AL7" s="7">
        <v>305</v>
      </c>
      <c r="AM7" s="7">
        <v>315</v>
      </c>
      <c r="AN7" s="7">
        <v>210</v>
      </c>
      <c r="AO7" s="7">
        <v>240</v>
      </c>
      <c r="AP7" s="8">
        <v>260</v>
      </c>
      <c r="AQ7" s="7">
        <v>290</v>
      </c>
      <c r="AR7" s="7">
        <v>310</v>
      </c>
      <c r="AS7" s="8">
        <v>320</v>
      </c>
      <c r="AT7" s="7">
        <v>330</v>
      </c>
      <c r="AU7" s="7">
        <v>340</v>
      </c>
    </row>
    <row r="8" spans="2:47" ht="12.75">
      <c r="B8" t="s">
        <v>86</v>
      </c>
      <c r="C8">
        <v>100</v>
      </c>
      <c r="D8">
        <v>105</v>
      </c>
      <c r="E8">
        <v>115</v>
      </c>
      <c r="F8">
        <v>125</v>
      </c>
      <c r="G8">
        <v>135</v>
      </c>
      <c r="H8">
        <v>145</v>
      </c>
      <c r="I8">
        <v>155</v>
      </c>
      <c r="J8">
        <v>125</v>
      </c>
      <c r="K8">
        <v>135</v>
      </c>
      <c r="L8">
        <v>145</v>
      </c>
      <c r="M8">
        <v>155</v>
      </c>
      <c r="N8">
        <v>165</v>
      </c>
      <c r="O8">
        <v>175</v>
      </c>
      <c r="P8">
        <v>185</v>
      </c>
      <c r="Q8">
        <v>140</v>
      </c>
      <c r="R8">
        <v>160</v>
      </c>
      <c r="S8">
        <v>175</v>
      </c>
      <c r="T8">
        <v>185</v>
      </c>
      <c r="U8">
        <v>190</v>
      </c>
      <c r="V8">
        <v>195</v>
      </c>
      <c r="W8">
        <v>210</v>
      </c>
      <c r="X8" s="7">
        <v>150</v>
      </c>
      <c r="Y8" s="7">
        <v>175</v>
      </c>
      <c r="Z8" s="7">
        <v>195</v>
      </c>
      <c r="AA8" s="7">
        <v>215</v>
      </c>
      <c r="AB8" s="7">
        <v>235</v>
      </c>
      <c r="AC8" s="7">
        <v>250</v>
      </c>
      <c r="AD8" s="7">
        <v>260</v>
      </c>
      <c r="AE8" s="7">
        <v>270</v>
      </c>
      <c r="AF8" s="7">
        <v>215</v>
      </c>
      <c r="AG8" s="7">
        <v>235</v>
      </c>
      <c r="AH8" s="7">
        <v>260</v>
      </c>
      <c r="AI8" s="7">
        <v>280</v>
      </c>
      <c r="AJ8" s="7">
        <v>300</v>
      </c>
      <c r="AK8" s="7">
        <v>310</v>
      </c>
      <c r="AL8" s="7">
        <v>320</v>
      </c>
      <c r="AM8" s="7">
        <v>330</v>
      </c>
      <c r="AN8" s="7">
        <v>225</v>
      </c>
      <c r="AO8" s="7">
        <v>255</v>
      </c>
      <c r="AP8" s="8">
        <v>275</v>
      </c>
      <c r="AQ8" s="7">
        <v>310</v>
      </c>
      <c r="AR8" s="7">
        <v>330</v>
      </c>
      <c r="AS8" s="8">
        <v>340</v>
      </c>
      <c r="AT8" s="7">
        <v>350</v>
      </c>
      <c r="AU8" s="7">
        <v>360</v>
      </c>
    </row>
    <row r="9" spans="2:47" ht="12.75">
      <c r="B9" t="s">
        <v>66</v>
      </c>
      <c r="C9">
        <v>1000</v>
      </c>
      <c r="D9">
        <v>1000</v>
      </c>
      <c r="E9">
        <v>1000</v>
      </c>
      <c r="F9">
        <v>1000</v>
      </c>
      <c r="G9">
        <v>1000</v>
      </c>
      <c r="H9">
        <v>1000</v>
      </c>
      <c r="I9">
        <v>1000</v>
      </c>
      <c r="J9">
        <v>1000</v>
      </c>
      <c r="K9">
        <v>1000</v>
      </c>
      <c r="L9">
        <v>1000</v>
      </c>
      <c r="M9">
        <v>1000</v>
      </c>
      <c r="N9">
        <v>1000</v>
      </c>
      <c r="O9">
        <v>1000</v>
      </c>
      <c r="P9">
        <v>10000</v>
      </c>
      <c r="Q9">
        <v>155</v>
      </c>
      <c r="R9">
        <v>175</v>
      </c>
      <c r="S9">
        <v>190</v>
      </c>
      <c r="T9">
        <v>200</v>
      </c>
      <c r="U9">
        <v>205</v>
      </c>
      <c r="V9">
        <v>210</v>
      </c>
      <c r="W9">
        <v>225</v>
      </c>
      <c r="X9">
        <v>1000</v>
      </c>
      <c r="Y9">
        <v>1000</v>
      </c>
      <c r="Z9">
        <v>1000</v>
      </c>
      <c r="AA9">
        <v>1000</v>
      </c>
      <c r="AB9">
        <v>1000</v>
      </c>
      <c r="AC9">
        <v>10000</v>
      </c>
      <c r="AD9">
        <v>1000</v>
      </c>
      <c r="AE9">
        <v>1000</v>
      </c>
      <c r="AF9">
        <v>1000</v>
      </c>
      <c r="AG9">
        <v>1000</v>
      </c>
      <c r="AH9">
        <v>1000</v>
      </c>
      <c r="AI9">
        <v>10000</v>
      </c>
      <c r="AJ9">
        <v>1000</v>
      </c>
      <c r="AK9">
        <v>1000</v>
      </c>
      <c r="AL9">
        <v>1000</v>
      </c>
      <c r="AM9">
        <v>10000</v>
      </c>
      <c r="AN9" s="7">
        <v>240</v>
      </c>
      <c r="AO9" s="7">
        <v>270</v>
      </c>
      <c r="AP9" s="8">
        <v>290</v>
      </c>
      <c r="AQ9" s="7">
        <v>325</v>
      </c>
      <c r="AR9" s="7">
        <v>345</v>
      </c>
      <c r="AS9" s="8">
        <v>355</v>
      </c>
      <c r="AT9" s="7">
        <v>365</v>
      </c>
      <c r="AU9" s="7">
        <v>375</v>
      </c>
    </row>
    <row r="10" spans="2:10" ht="12.75">
      <c r="B10" t="s">
        <v>67</v>
      </c>
      <c r="C10" t="s">
        <v>68</v>
      </c>
      <c r="D10" t="s">
        <v>69</v>
      </c>
      <c r="E10" t="s">
        <v>70</v>
      </c>
      <c r="F10" s="2"/>
      <c r="G10" s="4" t="s">
        <v>67</v>
      </c>
      <c r="H10" s="4" t="s">
        <v>71</v>
      </c>
      <c r="I10" s="4" t="s">
        <v>69</v>
      </c>
      <c r="J10" s="4" t="s">
        <v>70</v>
      </c>
    </row>
    <row r="11" spans="1:10" ht="12.75">
      <c r="A11">
        <v>20.01</v>
      </c>
      <c r="B11" t="s">
        <v>87</v>
      </c>
      <c r="C11" t="s">
        <v>37</v>
      </c>
      <c r="D11" t="s">
        <v>45</v>
      </c>
      <c r="E11" t="s">
        <v>53</v>
      </c>
      <c r="F11" s="2">
        <v>20.01</v>
      </c>
      <c r="G11" s="3" t="s">
        <v>87</v>
      </c>
      <c r="H11" s="4" t="s">
        <v>16</v>
      </c>
      <c r="I11" s="4" t="s">
        <v>23</v>
      </c>
      <c r="J11" s="4" t="s">
        <v>30</v>
      </c>
    </row>
    <row r="12" spans="1:10" ht="12.75">
      <c r="A12">
        <v>34.01</v>
      </c>
      <c r="B12" t="s">
        <v>87</v>
      </c>
      <c r="C12" t="s">
        <v>37</v>
      </c>
      <c r="D12" t="s">
        <v>45</v>
      </c>
      <c r="E12" t="s">
        <v>53</v>
      </c>
      <c r="F12" s="2">
        <v>30.01</v>
      </c>
      <c r="G12" s="3" t="s">
        <v>87</v>
      </c>
      <c r="H12" s="4" t="s">
        <v>16</v>
      </c>
      <c r="I12" s="4" t="s">
        <v>23</v>
      </c>
      <c r="J12" s="4" t="s">
        <v>30</v>
      </c>
    </row>
    <row r="13" spans="1:10" ht="12.75">
      <c r="A13">
        <v>38.01</v>
      </c>
      <c r="B13" t="s">
        <v>87</v>
      </c>
      <c r="C13" t="s">
        <v>37</v>
      </c>
      <c r="D13" t="s">
        <v>45</v>
      </c>
      <c r="E13" t="s">
        <v>53</v>
      </c>
      <c r="F13" s="5">
        <v>35.01</v>
      </c>
      <c r="G13" s="3" t="s">
        <v>87</v>
      </c>
      <c r="H13" s="4" t="s">
        <v>16</v>
      </c>
      <c r="I13" s="4" t="s">
        <v>23</v>
      </c>
      <c r="J13" s="4" t="s">
        <v>30</v>
      </c>
    </row>
    <row r="14" spans="1:10" ht="12.75">
      <c r="A14">
        <v>40.01</v>
      </c>
      <c r="B14" t="s">
        <v>87</v>
      </c>
      <c r="C14" t="s">
        <v>37</v>
      </c>
      <c r="D14" t="s">
        <v>45</v>
      </c>
      <c r="E14" t="s">
        <v>53</v>
      </c>
      <c r="F14" s="6">
        <v>36.01</v>
      </c>
      <c r="G14" s="3" t="s">
        <v>87</v>
      </c>
      <c r="H14" s="1" t="s">
        <v>16</v>
      </c>
      <c r="I14" s="1" t="s">
        <v>23</v>
      </c>
      <c r="J14" s="1" t="s">
        <v>30</v>
      </c>
    </row>
    <row r="15" spans="1:10" ht="12.75">
      <c r="A15">
        <v>45.01</v>
      </c>
      <c r="B15" t="s">
        <v>87</v>
      </c>
      <c r="C15" t="s">
        <v>37</v>
      </c>
      <c r="D15" t="s">
        <v>45</v>
      </c>
      <c r="E15" t="s">
        <v>53</v>
      </c>
      <c r="F15" s="6">
        <v>40.01</v>
      </c>
      <c r="G15" s="3" t="s">
        <v>87</v>
      </c>
      <c r="H15" s="1" t="s">
        <v>16</v>
      </c>
      <c r="I15" s="1" t="s">
        <v>23</v>
      </c>
      <c r="J15" s="1" t="s">
        <v>30</v>
      </c>
    </row>
    <row r="16" spans="1:10" ht="12.75">
      <c r="A16">
        <v>50.01</v>
      </c>
      <c r="B16" t="s">
        <v>87</v>
      </c>
      <c r="C16" t="s">
        <v>38</v>
      </c>
      <c r="D16" t="s">
        <v>45</v>
      </c>
      <c r="E16" t="s">
        <v>53</v>
      </c>
      <c r="F16" s="6">
        <v>44.01</v>
      </c>
      <c r="G16" s="3" t="s">
        <v>87</v>
      </c>
      <c r="H16" s="1" t="s">
        <v>17</v>
      </c>
      <c r="I16" s="1" t="s">
        <v>23</v>
      </c>
      <c r="J16" s="1" t="s">
        <v>30</v>
      </c>
    </row>
    <row r="17" spans="1:10" ht="12.75">
      <c r="A17">
        <v>52.05</v>
      </c>
      <c r="B17" t="s">
        <v>87</v>
      </c>
      <c r="C17" t="s">
        <v>38</v>
      </c>
      <c r="D17" t="s">
        <v>45</v>
      </c>
      <c r="E17" t="s">
        <v>53</v>
      </c>
      <c r="F17" s="6">
        <v>48.01</v>
      </c>
      <c r="G17" s="3" t="s">
        <v>87</v>
      </c>
      <c r="H17" s="1" t="s">
        <v>18</v>
      </c>
      <c r="I17" s="1" t="s">
        <v>24</v>
      </c>
      <c r="J17" s="1" t="s">
        <v>31</v>
      </c>
    </row>
    <row r="18" spans="1:10" ht="12.75">
      <c r="A18">
        <v>56.01</v>
      </c>
      <c r="B18" t="s">
        <v>87</v>
      </c>
      <c r="C18" t="s">
        <v>39</v>
      </c>
      <c r="D18" t="s">
        <v>46</v>
      </c>
      <c r="E18" t="s">
        <v>54</v>
      </c>
      <c r="F18" s="6">
        <v>53.01</v>
      </c>
      <c r="G18" s="3" t="s">
        <v>87</v>
      </c>
      <c r="H18" s="1" t="s">
        <v>19</v>
      </c>
      <c r="I18" s="1" t="s">
        <v>25</v>
      </c>
      <c r="J18" s="1" t="s">
        <v>32</v>
      </c>
    </row>
    <row r="19" spans="1:10" ht="12.75">
      <c r="A19">
        <v>62.01</v>
      </c>
      <c r="B19" t="s">
        <v>87</v>
      </c>
      <c r="C19" t="s">
        <v>40</v>
      </c>
      <c r="D19" t="s">
        <v>47</v>
      </c>
      <c r="E19" t="s">
        <v>55</v>
      </c>
      <c r="F19" s="6">
        <v>58.01</v>
      </c>
      <c r="G19" s="3" t="s">
        <v>87</v>
      </c>
      <c r="H19" s="1" t="s">
        <v>20</v>
      </c>
      <c r="I19" s="1" t="s">
        <v>26</v>
      </c>
      <c r="J19" s="1" t="s">
        <v>33</v>
      </c>
    </row>
    <row r="20" spans="1:10" ht="12.75">
      <c r="A20">
        <v>69.01</v>
      </c>
      <c r="B20" t="s">
        <v>87</v>
      </c>
      <c r="C20" t="s">
        <v>41</v>
      </c>
      <c r="D20" t="s">
        <v>48</v>
      </c>
      <c r="E20" t="s">
        <v>56</v>
      </c>
      <c r="F20" s="6">
        <v>63.01</v>
      </c>
      <c r="G20" s="3" t="s">
        <v>87</v>
      </c>
      <c r="H20" s="1" t="s">
        <v>21</v>
      </c>
      <c r="I20" s="1" t="s">
        <v>27</v>
      </c>
      <c r="J20" s="1" t="s">
        <v>34</v>
      </c>
    </row>
    <row r="21" spans="1:10" ht="12.75">
      <c r="A21">
        <v>77.01</v>
      </c>
      <c r="B21" t="s">
        <v>87</v>
      </c>
      <c r="C21" t="s">
        <v>42</v>
      </c>
      <c r="D21" t="s">
        <v>49</v>
      </c>
      <c r="E21" t="s">
        <v>57</v>
      </c>
      <c r="F21" s="6">
        <v>69.01</v>
      </c>
      <c r="G21" s="3" t="s">
        <v>87</v>
      </c>
      <c r="H21" s="1" t="s">
        <v>22</v>
      </c>
      <c r="I21" s="1" t="s">
        <v>28</v>
      </c>
      <c r="J21" s="1" t="s">
        <v>35</v>
      </c>
    </row>
    <row r="22" spans="1:10" ht="12.75">
      <c r="A22">
        <v>85.01</v>
      </c>
      <c r="B22" t="s">
        <v>87</v>
      </c>
      <c r="C22" t="s">
        <v>43</v>
      </c>
      <c r="D22" t="s">
        <v>50</v>
      </c>
      <c r="E22" t="s">
        <v>58</v>
      </c>
      <c r="F22" s="6">
        <v>75.01</v>
      </c>
      <c r="G22" s="3" t="s">
        <v>87</v>
      </c>
      <c r="H22" s="1" t="s">
        <v>22</v>
      </c>
      <c r="I22" s="1" t="s">
        <v>29</v>
      </c>
      <c r="J22" s="1" t="s">
        <v>36</v>
      </c>
    </row>
    <row r="23" spans="1:10" ht="12.75">
      <c r="A23">
        <v>94.01</v>
      </c>
      <c r="B23" t="s">
        <v>87</v>
      </c>
      <c r="C23" t="s">
        <v>44</v>
      </c>
      <c r="D23" t="s">
        <v>51</v>
      </c>
      <c r="E23" t="s">
        <v>59</v>
      </c>
      <c r="F23">
        <v>110</v>
      </c>
      <c r="G23" s="3" t="s">
        <v>87</v>
      </c>
      <c r="H23" s="1" t="s">
        <v>22</v>
      </c>
      <c r="I23" s="1" t="s">
        <v>29</v>
      </c>
      <c r="J23" s="1" t="s">
        <v>36</v>
      </c>
    </row>
    <row r="24" spans="1:10" ht="12.75">
      <c r="A24">
        <v>105.01</v>
      </c>
      <c r="B24" t="s">
        <v>87</v>
      </c>
      <c r="C24" t="s">
        <v>44</v>
      </c>
      <c r="D24" t="s">
        <v>52</v>
      </c>
      <c r="E24" t="s">
        <v>60</v>
      </c>
      <c r="F24">
        <v>140</v>
      </c>
      <c r="G24" s="3" t="s">
        <v>87</v>
      </c>
      <c r="H24" s="1" t="s">
        <v>22</v>
      </c>
      <c r="I24" s="1" t="s">
        <v>29</v>
      </c>
      <c r="J24" s="1" t="s">
        <v>36</v>
      </c>
    </row>
    <row r="25" spans="1:5" ht="12.75">
      <c r="A25">
        <v>110</v>
      </c>
      <c r="B25" t="s">
        <v>87</v>
      </c>
      <c r="C25" t="s">
        <v>44</v>
      </c>
      <c r="D25" t="s">
        <v>52</v>
      </c>
      <c r="E25" t="s">
        <v>60</v>
      </c>
    </row>
    <row r="26" spans="1:5" ht="12.75">
      <c r="A26">
        <v>120</v>
      </c>
      <c r="B26" t="s">
        <v>87</v>
      </c>
      <c r="C26" t="s">
        <v>44</v>
      </c>
      <c r="D26" t="s">
        <v>52</v>
      </c>
      <c r="E26" t="s">
        <v>60</v>
      </c>
    </row>
    <row r="27" spans="1:5" ht="12.75">
      <c r="A27">
        <v>130</v>
      </c>
      <c r="B27" t="s">
        <v>87</v>
      </c>
      <c r="C27" t="s">
        <v>44</v>
      </c>
      <c r="D27" t="s">
        <v>52</v>
      </c>
      <c r="E27" t="s">
        <v>60</v>
      </c>
    </row>
    <row r="28" spans="1:5" ht="12.75">
      <c r="A28">
        <v>140</v>
      </c>
      <c r="B28" t="s">
        <v>87</v>
      </c>
      <c r="C28" t="s">
        <v>44</v>
      </c>
      <c r="D28" t="s">
        <v>52</v>
      </c>
      <c r="E28" t="s">
        <v>60</v>
      </c>
    </row>
  </sheetData>
  <sheetProtection password="DC7B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FFHMFAC</dc:creator>
  <cp:keywords/>
  <dc:description/>
  <cp:lastModifiedBy>DANIEL</cp:lastModifiedBy>
  <cp:lastPrinted>2009-12-21T18:52:32Z</cp:lastPrinted>
  <dcterms:created xsi:type="dcterms:W3CDTF">2007-09-04T12:22:57Z</dcterms:created>
  <dcterms:modified xsi:type="dcterms:W3CDTF">2009-12-21T18:53:32Z</dcterms:modified>
  <cp:category/>
  <cp:version/>
  <cp:contentType/>
  <cp:contentStatus/>
</cp:coreProperties>
</file>